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osztorysy\"/>
    </mc:Choice>
  </mc:AlternateContent>
  <xr:revisionPtr revIDLastSave="0" documentId="13_ncr:1_{2E66FDDE-C169-4925-BD71-3B973B695456}" xr6:coauthVersionLast="47" xr6:coauthVersionMax="47" xr10:uidLastSave="{00000000-0000-0000-0000-000000000000}"/>
  <bookViews>
    <workbookView xWindow="-120" yWindow="-120" windowWidth="29040" windowHeight="15720" xr2:uid="{A8DF029C-6762-4527-A850-3F3C9D2D0482}"/>
  </bookViews>
  <sheets>
    <sheet name="Załącznik 1a" sheetId="1" r:id="rId1"/>
    <sheet name="Załącznik 1b" sheetId="2" r:id="rId2"/>
    <sheet name="Załącznik 5" sheetId="3" r:id="rId3"/>
    <sheet name="Załącznik 6" sheetId="4" r:id="rId4"/>
  </sheets>
  <definedNames>
    <definedName name="_ftn1" localSheetId="0">'Załącznik 1a'!$I$82</definedName>
    <definedName name="_ftn1" localSheetId="1">'Załącznik 1b'!$I$82</definedName>
    <definedName name="_ftnref1" localSheetId="0">'Załącznik 1a'!$I$78</definedName>
    <definedName name="_ftnref1" localSheetId="1">'Załącznik 1b'!$I$78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80" i="1"/>
  <c r="J75" i="1"/>
  <c r="J67" i="1"/>
  <c r="J63" i="1"/>
  <c r="J55" i="1"/>
  <c r="J51" i="1"/>
  <c r="J43" i="1"/>
  <c r="J39" i="1"/>
  <c r="J31" i="1"/>
  <c r="J27" i="1"/>
  <c r="J19" i="1"/>
  <c r="J23" i="1"/>
  <c r="J75" i="2"/>
  <c r="J67" i="2"/>
  <c r="J63" i="2"/>
  <c r="J59" i="2"/>
  <c r="J55" i="2"/>
  <c r="J56" i="2" s="1"/>
  <c r="J47" i="2"/>
  <c r="J43" i="2"/>
  <c r="J35" i="2"/>
  <c r="J39" i="2"/>
  <c r="J31" i="2"/>
  <c r="J73" i="2"/>
  <c r="J69" i="2"/>
  <c r="J71" i="2" s="1"/>
  <c r="J65" i="2"/>
  <c r="J61" i="2"/>
  <c r="J58" i="2"/>
  <c r="J57" i="2"/>
  <c r="J54" i="2"/>
  <c r="J53" i="2"/>
  <c r="J50" i="2"/>
  <c r="J49" i="2"/>
  <c r="J51" i="2" s="1"/>
  <c r="J46" i="2"/>
  <c r="J45" i="2"/>
  <c r="J41" i="2"/>
  <c r="J37" i="2"/>
  <c r="J34" i="2"/>
  <c r="J33" i="2"/>
  <c r="J30" i="2"/>
  <c r="J29" i="2"/>
  <c r="J26" i="2"/>
  <c r="J25" i="2"/>
  <c r="J27" i="2" s="1"/>
  <c r="J21" i="2"/>
  <c r="J23" i="2" s="1"/>
  <c r="J17" i="2"/>
  <c r="F14" i="2"/>
  <c r="J22" i="2" s="1"/>
  <c r="F15" i="2"/>
  <c r="F16" i="2"/>
  <c r="F17" i="2"/>
  <c r="F18" i="2"/>
  <c r="J38" i="2" s="1"/>
  <c r="F19" i="2"/>
  <c r="J42" i="2" s="1"/>
  <c r="F20" i="2"/>
  <c r="F21" i="2"/>
  <c r="F22" i="2"/>
  <c r="F23" i="2"/>
  <c r="F24" i="2"/>
  <c r="J62" i="2" s="1"/>
  <c r="F25" i="2"/>
  <c r="J66" i="2" s="1"/>
  <c r="F26" i="2"/>
  <c r="J70" i="2" s="1"/>
  <c r="F27" i="2"/>
  <c r="J74" i="2" s="1"/>
  <c r="F13" i="2"/>
  <c r="J18" i="2" s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3" i="1"/>
  <c r="G6" i="4"/>
  <c r="K25" i="4"/>
  <c r="K26" i="4"/>
  <c r="K27" i="4"/>
  <c r="K28" i="4"/>
  <c r="K29" i="4"/>
  <c r="K30" i="4"/>
  <c r="K31" i="4" s="1"/>
  <c r="K24" i="4"/>
  <c r="J25" i="4"/>
  <c r="J26" i="4"/>
  <c r="J27" i="4"/>
  <c r="J28" i="4"/>
  <c r="J29" i="4"/>
  <c r="J30" i="4"/>
  <c r="J24" i="4"/>
  <c r="G25" i="4"/>
  <c r="G26" i="4"/>
  <c r="G27" i="4"/>
  <c r="G28" i="4"/>
  <c r="G29" i="4"/>
  <c r="G30" i="4"/>
  <c r="G24" i="4"/>
  <c r="K16" i="4"/>
  <c r="K17" i="4"/>
  <c r="K18" i="4"/>
  <c r="K19" i="4"/>
  <c r="K20" i="4"/>
  <c r="K21" i="4"/>
  <c r="J16" i="4"/>
  <c r="J17" i="4"/>
  <c r="J18" i="4"/>
  <c r="J19" i="4"/>
  <c r="J20" i="4"/>
  <c r="J21" i="4"/>
  <c r="J15" i="4"/>
  <c r="K15" i="4" s="1"/>
  <c r="G16" i="4"/>
  <c r="G17" i="4"/>
  <c r="G18" i="4"/>
  <c r="G19" i="4"/>
  <c r="G20" i="4"/>
  <c r="G21" i="4"/>
  <c r="G15" i="4"/>
  <c r="K7" i="4"/>
  <c r="K8" i="4"/>
  <c r="K9" i="4"/>
  <c r="K10" i="4"/>
  <c r="K11" i="4"/>
  <c r="K12" i="4"/>
  <c r="J7" i="4"/>
  <c r="J8" i="4"/>
  <c r="J9" i="4"/>
  <c r="J10" i="4"/>
  <c r="J11" i="4"/>
  <c r="J12" i="4"/>
  <c r="J6" i="4"/>
  <c r="G7" i="4"/>
  <c r="G8" i="4"/>
  <c r="G9" i="4"/>
  <c r="G10" i="4"/>
  <c r="G11" i="4"/>
  <c r="G12" i="4"/>
  <c r="F27" i="3"/>
  <c r="E27" i="3"/>
  <c r="D27" i="3"/>
  <c r="F21" i="3"/>
  <c r="F22" i="3"/>
  <c r="F23" i="3"/>
  <c r="F24" i="3"/>
  <c r="F25" i="3"/>
  <c r="F26" i="3"/>
  <c r="F20" i="3"/>
  <c r="F13" i="3"/>
  <c r="F14" i="3"/>
  <c r="F15" i="3"/>
  <c r="F16" i="3"/>
  <c r="F17" i="3"/>
  <c r="F18" i="3"/>
  <c r="F12" i="3"/>
  <c r="F5" i="3"/>
  <c r="F6" i="3"/>
  <c r="F7" i="3"/>
  <c r="F8" i="3"/>
  <c r="F9" i="3"/>
  <c r="F10" i="3"/>
  <c r="F4" i="3"/>
  <c r="C30" i="2"/>
  <c r="C30" i="1"/>
  <c r="J72" i="2" l="1"/>
  <c r="J24" i="2"/>
  <c r="J40" i="2"/>
  <c r="J68" i="2"/>
  <c r="J76" i="2"/>
  <c r="J60" i="2"/>
  <c r="J52" i="2"/>
  <c r="J44" i="2"/>
  <c r="J36" i="2"/>
  <c r="J20" i="2"/>
  <c r="J28" i="2"/>
  <c r="J32" i="2"/>
  <c r="J64" i="2"/>
  <c r="J48" i="2"/>
  <c r="K6" i="4"/>
  <c r="K13" i="4" s="1"/>
  <c r="K22" i="4"/>
  <c r="K94" i="2"/>
  <c r="K87" i="2"/>
  <c r="K85" i="2"/>
  <c r="K84" i="2"/>
  <c r="K65" i="2"/>
  <c r="K67" i="2" s="1"/>
  <c r="K49" i="2"/>
  <c r="K51" i="2" s="1"/>
  <c r="K34" i="2"/>
  <c r="K6" i="2"/>
  <c r="J94" i="2"/>
  <c r="J85" i="2"/>
  <c r="J87" i="2" s="1"/>
  <c r="J78" i="2"/>
  <c r="K69" i="2"/>
  <c r="K71" i="2" s="1"/>
  <c r="K53" i="2"/>
  <c r="K55" i="2" s="1"/>
  <c r="K45" i="2"/>
  <c r="K47" i="2" s="1"/>
  <c r="K42" i="2"/>
  <c r="K37" i="2"/>
  <c r="K39" i="2" s="1"/>
  <c r="K33" i="2"/>
  <c r="K35" i="2" s="1"/>
  <c r="K74" i="2"/>
  <c r="K70" i="2"/>
  <c r="K66" i="2"/>
  <c r="K68" i="2" s="1"/>
  <c r="K62" i="2"/>
  <c r="K58" i="2"/>
  <c r="K54" i="2"/>
  <c r="K21" i="2"/>
  <c r="K23" i="2" s="1"/>
  <c r="K50" i="2"/>
  <c r="K46" i="2"/>
  <c r="K38" i="2"/>
  <c r="K17" i="2"/>
  <c r="K19" i="2" s="1"/>
  <c r="K30" i="2"/>
  <c r="K26" i="2"/>
  <c r="K22" i="2"/>
  <c r="K18" i="2"/>
  <c r="J7" i="2"/>
  <c r="J9" i="2" s="1"/>
  <c r="J11" i="2" s="1"/>
  <c r="K78" i="2" l="1"/>
  <c r="K48" i="2"/>
  <c r="K29" i="2"/>
  <c r="K40" i="2"/>
  <c r="K72" i="2"/>
  <c r="K24" i="2"/>
  <c r="K20" i="2"/>
  <c r="K7" i="2"/>
  <c r="K9" i="2" s="1"/>
  <c r="K52" i="2"/>
  <c r="K41" i="2"/>
  <c r="K57" i="2"/>
  <c r="K25" i="2"/>
  <c r="K73" i="2"/>
  <c r="K36" i="2"/>
  <c r="K61" i="2"/>
  <c r="K56" i="2"/>
  <c r="J79" i="2"/>
  <c r="J80" i="2" s="1"/>
  <c r="J12" i="2"/>
  <c r="J13" i="2" s="1"/>
  <c r="K43" i="2" l="1"/>
  <c r="K44" i="2" s="1"/>
  <c r="K63" i="2"/>
  <c r="K64" i="2" s="1"/>
  <c r="K75" i="2"/>
  <c r="K76" i="2" s="1"/>
  <c r="K27" i="2"/>
  <c r="K28" i="2" s="1"/>
  <c r="K59" i="2"/>
  <c r="K60" i="2" s="1"/>
  <c r="K31" i="2"/>
  <c r="K32" i="2" s="1"/>
  <c r="K12" i="2"/>
  <c r="K11" i="2"/>
  <c r="K13" i="2"/>
  <c r="J81" i="2"/>
  <c r="K79" i="2"/>
  <c r="J77" i="2"/>
  <c r="J94" i="1"/>
  <c r="J85" i="1"/>
  <c r="J87" i="1" s="1"/>
  <c r="J78" i="1"/>
  <c r="J73" i="1"/>
  <c r="J69" i="1"/>
  <c r="J71" i="1" s="1"/>
  <c r="J65" i="1"/>
  <c r="J61" i="1"/>
  <c r="J57" i="1"/>
  <c r="J59" i="1" s="1"/>
  <c r="J53" i="1"/>
  <c r="J49" i="1"/>
  <c r="J45" i="1"/>
  <c r="J47" i="1" s="1"/>
  <c r="J41" i="1"/>
  <c r="J37" i="1"/>
  <c r="J33" i="1"/>
  <c r="J35" i="1" s="1"/>
  <c r="J29" i="1"/>
  <c r="J25" i="1"/>
  <c r="J21" i="1"/>
  <c r="J17" i="1"/>
  <c r="J22" i="1"/>
  <c r="J26" i="1"/>
  <c r="J30" i="1"/>
  <c r="J34" i="1"/>
  <c r="J38" i="1"/>
  <c r="J42" i="1"/>
  <c r="J46" i="1"/>
  <c r="J50" i="1"/>
  <c r="J54" i="1"/>
  <c r="J58" i="1"/>
  <c r="J62" i="1"/>
  <c r="J66" i="1"/>
  <c r="J70" i="1"/>
  <c r="J74" i="1"/>
  <c r="J18" i="1"/>
  <c r="J7" i="1"/>
  <c r="J9" i="1" s="1"/>
  <c r="K80" i="2" l="1"/>
  <c r="K81" i="2" s="1"/>
  <c r="K77" i="2"/>
  <c r="J88" i="2"/>
  <c r="J95" i="2" s="1"/>
  <c r="J14" i="2" s="1"/>
  <c r="C34" i="1"/>
  <c r="J11" i="1"/>
  <c r="J13" i="1"/>
  <c r="J12" i="1"/>
  <c r="J48" i="1"/>
  <c r="J64" i="1"/>
  <c r="J76" i="1"/>
  <c r="J36" i="1"/>
  <c r="J32" i="1"/>
  <c r="J28" i="1"/>
  <c r="J40" i="1"/>
  <c r="J72" i="1"/>
  <c r="J44" i="1"/>
  <c r="J24" i="1"/>
  <c r="J68" i="1"/>
  <c r="J52" i="1"/>
  <c r="J56" i="1"/>
  <c r="J60" i="1"/>
  <c r="J20" i="1"/>
  <c r="J79" i="1"/>
  <c r="K88" i="2" l="1"/>
  <c r="K95" i="2" s="1"/>
  <c r="K14" i="2" s="1"/>
  <c r="J81" i="1"/>
  <c r="J77" i="1"/>
  <c r="J88" i="1" l="1"/>
  <c r="J95" i="1" s="1"/>
  <c r="J14" i="1" l="1"/>
  <c r="E34" i="1"/>
  <c r="D34" i="1" s="1"/>
</calcChain>
</file>

<file path=xl/sharedStrings.xml><?xml version="1.0" encoding="utf-8"?>
<sst xmlns="http://schemas.openxmlformats.org/spreadsheetml/2006/main" count="379" uniqueCount="159">
  <si>
    <t>Nazwa studiów:</t>
  </si>
  <si>
    <t>Instytut/Katedra:</t>
  </si>
  <si>
    <t>Termin rozpoczęcia:</t>
  </si>
  <si>
    <t>Czas trwania (ilość semestrów):</t>
  </si>
  <si>
    <t>Łączna liczba godzin, a w tym prowadzonych przez:</t>
  </si>
  <si>
    <t>samodzielnych pracowników naukowych</t>
  </si>
  <si>
    <t>doktorów</t>
  </si>
  <si>
    <t>magistrów</t>
  </si>
  <si>
    <t>I.           PLANOWANE PRZYCHODY</t>
  </si>
  <si>
    <t>1.</t>
  </si>
  <si>
    <t>2.</t>
  </si>
  <si>
    <t>3.</t>
  </si>
  <si>
    <t>4.</t>
  </si>
  <si>
    <t>5.</t>
  </si>
  <si>
    <t>[w złotych]</t>
  </si>
  <si>
    <t>Opłata semestralna pełna (100%)</t>
  </si>
  <si>
    <t>Ilość uczestników przy 100% płatności</t>
  </si>
  <si>
    <t xml:space="preserve">Opłata semestralna po zniżce </t>
  </si>
  <si>
    <t xml:space="preserve">Ilość uczestników ze zniżką </t>
  </si>
  <si>
    <t xml:space="preserve">Całkowity przychód studiów  </t>
  </si>
  <si>
    <t>Wysokość zniżki</t>
  </si>
  <si>
    <t>II.           PRZYCHODY DLA PODMIOTÓW</t>
  </si>
  <si>
    <t>Odpis na pokrycie kosztów ogólnouczelnianych (20% od I.5):</t>
  </si>
  <si>
    <t>Odpis na promocję studiów podyplomowych (5% od I.5):</t>
  </si>
  <si>
    <t>Odpis na motywacyjny fundusz nagród (5% od I.5):</t>
  </si>
  <si>
    <t>Odpis do dyspozycji jednostki organizującej studia (I.5 minus 30% i minus koszty bezpośrednie):</t>
  </si>
  <si>
    <t>Profesor zwyczajny nr 1</t>
  </si>
  <si>
    <t>Profesor zwyczajny nr 2</t>
  </si>
  <si>
    <t>Profesor zwyczajny nr 3</t>
  </si>
  <si>
    <t>Profesor uczelniany nr 1</t>
  </si>
  <si>
    <t>Profesor uczelniany nr 2</t>
  </si>
  <si>
    <t>Profesor uczelniany nr 3</t>
  </si>
  <si>
    <t>Doktor Habilitowany nr 1</t>
  </si>
  <si>
    <t>Doktor Habilitowany nr 2</t>
  </si>
  <si>
    <t>Doktor Habilitowany nr 3</t>
  </si>
  <si>
    <t>Doktor nr 1</t>
  </si>
  <si>
    <t>Doktor nr 2</t>
  </si>
  <si>
    <t>Doktor nr 3</t>
  </si>
  <si>
    <t>Magister nr 1</t>
  </si>
  <si>
    <t>Magister nr 2</t>
  </si>
  <si>
    <t>Magister nr 3</t>
  </si>
  <si>
    <t>Stawka</t>
  </si>
  <si>
    <t>Ilość godzin</t>
  </si>
  <si>
    <t>ZUS</t>
  </si>
  <si>
    <t>III.           PLANOWANE KOSZTY</t>
  </si>
  <si>
    <t>Wynagrodzenia za zajęcia dydaktyczne:</t>
  </si>
  <si>
    <t>a)</t>
  </si>
  <si>
    <t>Koszty ZUS</t>
  </si>
  <si>
    <t>PPK (tak, nie) *niepotrzebne skreślić</t>
  </si>
  <si>
    <t xml:space="preserve"> Profesor Zwyczajny nr 1 (umowa-zlecenie, dodatek zadaniowy) *niepotrzebne skreślić</t>
  </si>
  <si>
    <t>Łączne wynagrodzenie dla Profesora Zwyczajnego nr 1</t>
  </si>
  <si>
    <t xml:space="preserve"> Profesor Zwyczajny nr 2 (umowa-zlecenie, dodatek zadaniowy) *niepotrzebne skreślić</t>
  </si>
  <si>
    <t>Łączne wynagrodzenie dla Profesora Zwyczajnego nr 2</t>
  </si>
  <si>
    <t>b)</t>
  </si>
  <si>
    <t xml:space="preserve"> Profesor Zwyczajny nr 3 (umowa-zlecenie, dodatek zadaniowy) *niepotrzebne skreślić</t>
  </si>
  <si>
    <t>Łączne wynagrodzenie dla Profesora Zwyczajnego nr 3</t>
  </si>
  <si>
    <t xml:space="preserve"> Profesor Uczelniany nr 1 (umowa-zlecenie, dodatek zadaniowy) *niepotrzebne skreślić</t>
  </si>
  <si>
    <t>Łączne wynagrodzenie dla Profesora Uczelnianego nr 1</t>
  </si>
  <si>
    <t xml:space="preserve"> Profesor Uczelniany nr 2 (umowa-zlecenie, dodatek zadaniowy) *niepotrzebne skreślić</t>
  </si>
  <si>
    <t>Łączne wynagrodzenie dla Profesora Uczelnianego nr 2</t>
  </si>
  <si>
    <t xml:space="preserve"> Profesor Uczelniany nr 3 (umowa-zlecenie, dodatek zadaniowy) *niepotrzebne skreślić</t>
  </si>
  <si>
    <t>Łączne wynagrodzenie dla Profesora Uczelnianego nr 3</t>
  </si>
  <si>
    <t>c)</t>
  </si>
  <si>
    <t>d)</t>
  </si>
  <si>
    <t>e)</t>
  </si>
  <si>
    <t>f)</t>
  </si>
  <si>
    <t xml:space="preserve"> Doktor Habilitowany nr 1 (umowa-zlecenie, dodatek zadaniowy) *niepotrzebne skreślić</t>
  </si>
  <si>
    <t>Łączne wynagrodzenie dla Doktora Habilitowanego nr 1</t>
  </si>
  <si>
    <t>h)</t>
  </si>
  <si>
    <t>g)</t>
  </si>
  <si>
    <t xml:space="preserve"> Doktor Habilitowany nr 2 (umowa-zlecenie, dodatek zadaniowy) *niepotrzebne skreślić</t>
  </si>
  <si>
    <t>Łączne wynagrodzenie dla Doktora Habilitowanego nr 2</t>
  </si>
  <si>
    <t xml:space="preserve"> Doktor Habilitowany nr 3 (umowa-zlecenie, dodatek zadaniowy) *niepotrzebne skreślić</t>
  </si>
  <si>
    <t>Łączne wynagrodzenie dla Doktora Habilitowanego nr 3</t>
  </si>
  <si>
    <t>Doktor nr 1 (umowa-zlecenie, dodatek zadaniowy) *niepotrzebne skreślić</t>
  </si>
  <si>
    <t>Łączne wynagrodzenie dla Doktora nr 1</t>
  </si>
  <si>
    <t>i)</t>
  </si>
  <si>
    <t>j)</t>
  </si>
  <si>
    <t>k)</t>
  </si>
  <si>
    <t>Doktor nr 2 (umowa-zlecenie, dodatek zadaniowy) *niepotrzebne skreślić</t>
  </si>
  <si>
    <t>Łączne wynagrodzenie dla Doktora nr 2</t>
  </si>
  <si>
    <t>Doktor nr 3 (umowa-zlecenie, dodatek zadaniowy) *niepotrzebne skreślić</t>
  </si>
  <si>
    <t>Łączne wynagrodzenie dla Doktora nr 3</t>
  </si>
  <si>
    <t>l)</t>
  </si>
  <si>
    <t>m)</t>
  </si>
  <si>
    <t>Magister nr 1 (umowa-zlecenie, dodatek zadaniowy) *niepotrzebne skreślić</t>
  </si>
  <si>
    <t>Łączne wynagrodzenie dla Magistra nr 1</t>
  </si>
  <si>
    <t>Magister nr 2 (umowa-zlecenie, dodatek zadaniowy) *niepotrzebne skreślić</t>
  </si>
  <si>
    <t>Łączne wynagrodzenie dla Magistra nr 2</t>
  </si>
  <si>
    <t>Magister nr 3 (umowa-zlecenie, dodatek zadaniowy) *niepotrzebne skreślić</t>
  </si>
  <si>
    <t>Łączne wynagrodzenie dla Magistra nr 3</t>
  </si>
  <si>
    <t>Wynagrodzenia na zajęcie dydaktyczne:</t>
  </si>
  <si>
    <t>Wynagrodzenie za kierownictwo studiów (umowa-zlecenie dodatek zadaniowy) * niepotrzebne skreślić</t>
  </si>
  <si>
    <t>Kierownik Studiów</t>
  </si>
  <si>
    <t>Ilość miesięcy</t>
  </si>
  <si>
    <t>Czy PPK?</t>
  </si>
  <si>
    <t>Honoraria za opracowanie programu studiów (bez ZUS) przy pierwszej edycji</t>
  </si>
  <si>
    <t xml:space="preserve">Inne wynagrodzenia (umowy): </t>
  </si>
  <si>
    <t>Obsługa i rozliczenie studiów podyplomowych (pracownicy kwestury)</t>
  </si>
  <si>
    <t>Razem obsługa i rozliczenie studiów podyplomowych z kosztami ZUS, PPK</t>
  </si>
  <si>
    <t>Stawka Miesięczna</t>
  </si>
  <si>
    <t>ŁĄCZNIE WYNAGRODZENIA Z NARZUTAMI (1,2,3,4)</t>
  </si>
  <si>
    <t>Łączne wynagrodzenie za kierownictwo studiów</t>
  </si>
  <si>
    <t>IV.           Koszty rzeczowe:</t>
  </si>
  <si>
    <t>Materiały:</t>
  </si>
  <si>
    <t>Pomoce Dydaktycze:</t>
  </si>
  <si>
    <t>Inne:</t>
  </si>
  <si>
    <t>Usługi Obce:</t>
  </si>
  <si>
    <t>Łącznie koszty rzeczowe:</t>
  </si>
  <si>
    <t>OGÓŁEM KOSZTY BEZPOŚREDNIE</t>
  </si>
  <si>
    <t>60% Przychodu</t>
  </si>
  <si>
    <t>Koszty Bezpośrednie</t>
  </si>
  <si>
    <t>Spełnienie Zasady</t>
  </si>
  <si>
    <t>Sprawdzenie zasady bezpieczeństwa finansowego</t>
  </si>
  <si>
    <t>Planowane</t>
  </si>
  <si>
    <t>Rzeczywiste</t>
  </si>
  <si>
    <t>Prowadzący (imię i nazwisko)</t>
  </si>
  <si>
    <t>Rodzaj Umowy</t>
  </si>
  <si>
    <t>Liczba Godzin</t>
  </si>
  <si>
    <t>Stawka za 1 godzinę</t>
  </si>
  <si>
    <t>Razem (Bez ZUS i PPK)</t>
  </si>
  <si>
    <t>Razem nauczyciele o stopniu doktora habilitowanego/tytule profesora:</t>
  </si>
  <si>
    <t>Razem nauczyciele o stopniu doktora:</t>
  </si>
  <si>
    <t>Razem nauczyciele o stopniu magistra:</t>
  </si>
  <si>
    <t>Łącznie:</t>
  </si>
  <si>
    <t>Lp.</t>
  </si>
  <si>
    <t>Tytuł/stopień naukowy, imię i nazwisko</t>
  </si>
  <si>
    <t>Przedmiot</t>
  </si>
  <si>
    <t>Przydział godzin</t>
  </si>
  <si>
    <t>Wykłady/konwersatoria prowadzone w formie tradycyjnej oraz na platformie  e-learnigowej</t>
  </si>
  <si>
    <t>Ilość Godzin</t>
  </si>
  <si>
    <t>Ilość Grup</t>
  </si>
  <si>
    <t>Razem</t>
  </si>
  <si>
    <t>Ćwiczenia prowadzone w formie tradycyjnej oraz na platformie e-learningowej</t>
  </si>
  <si>
    <t>Łącznie</t>
  </si>
  <si>
    <t>Profesorowie</t>
  </si>
  <si>
    <t>Doktorzy</t>
  </si>
  <si>
    <t>Magistrowie</t>
  </si>
  <si>
    <t>RAZEM:</t>
  </si>
  <si>
    <t>Czy PKK? (0 - nie, 1 - tak)</t>
  </si>
  <si>
    <t>Instrukcja</t>
  </si>
  <si>
    <t>Aktywne są wyłącznie pola koloru żółtego, je należy uzupełnić. W polu "Czy PPK?" Należy wpisać 0 - jeżeli ekspert nie ma mieć naliczanej składki do Pracowniczych Planów Kapitałowych, lub 1 - jeżeli ekspert składkę tę ma mieć naliczaną.</t>
  </si>
  <si>
    <t xml:space="preserve">a </t>
  </si>
  <si>
    <t>n</t>
  </si>
  <si>
    <t>o</t>
  </si>
  <si>
    <t>k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</si>
  <si>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</si>
  <si>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</si>
  <si>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</si>
  <si>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</si>
  <si>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</si>
  <si>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</si>
  <si>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</si>
  <si>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</si>
  <si>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</si>
  <si>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</si>
  <si>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</si>
  <si>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n)</t>
  </si>
  <si>
    <t>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</si>
</sst>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2" fillId="2" borderId="2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0" fillId="2" borderId="1" xfId="0" applyFill="1" applyBorder="1"/>
    <xf numFmtId="0" fontId="0" fillId="2" borderId="3" xfId="0" applyFill="1" applyBorder="1"/>
    <xf numFmtId="44" fontId="0" fillId="2" borderId="5" xfId="1" applyFont="1" applyFill="1" applyBorder="1"/>
    <xf numFmtId="0" fontId="2" fillId="2" borderId="10" xfId="0" applyFont="1" applyFill="1" applyBorder="1"/>
    <xf numFmtId="0" fontId="2" fillId="2" borderId="3" xfId="0" applyFont="1" applyFill="1" applyBorder="1" applyAlignment="1">
      <alignment horizontal="center"/>
    </xf>
    <xf numFmtId="44" fontId="0" fillId="3" borderId="7" xfId="1" applyFont="1" applyFill="1" applyBorder="1"/>
    <xf numFmtId="0" fontId="2" fillId="2" borderId="8" xfId="0" applyFont="1" applyFill="1" applyBorder="1" applyAlignment="1">
      <alignment horizontal="center"/>
    </xf>
    <xf numFmtId="0" fontId="0" fillId="3" borderId="9" xfId="1" applyNumberFormat="1" applyFont="1" applyFill="1" applyBorder="1"/>
    <xf numFmtId="0" fontId="2" fillId="2" borderId="2" xfId="0" applyFont="1" applyFill="1" applyBorder="1" applyAlignment="1">
      <alignment horizontal="center"/>
    </xf>
    <xf numFmtId="0" fontId="0" fillId="4" borderId="1" xfId="0" applyFill="1" applyBorder="1"/>
    <xf numFmtId="0" fontId="5" fillId="2" borderId="1" xfId="4" applyFont="1" applyFill="1" applyBorder="1" applyAlignment="1">
      <alignment horizontal="justify"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0" fontId="0" fillId="5" borderId="9" xfId="0" applyFill="1" applyBorder="1" applyAlignment="1">
      <alignment horizontal="center"/>
    </xf>
    <xf numFmtId="0" fontId="0" fillId="2" borderId="11" xfId="0" applyFill="1" applyBorder="1"/>
    <xf numFmtId="0" fontId="0" fillId="2" borderId="2" xfId="0" applyFill="1" applyBorder="1"/>
    <xf numFmtId="44" fontId="0" fillId="3" borderId="1" xfId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9" xfId="1" applyNumberFormat="1" applyFont="1" applyFill="1" applyBorder="1" applyProtection="1">
      <protection locked="0"/>
    </xf>
    <xf numFmtId="44" fontId="0" fillId="3" borderId="7" xfId="1" applyFont="1" applyFill="1" applyBorder="1" applyProtection="1">
      <protection locked="0"/>
    </xf>
    <xf numFmtId="0" fontId="2" fillId="2" borderId="1" xfId="0" applyFont="1" applyFill="1" applyBorder="1"/>
    <xf numFmtId="0" fontId="2" fillId="2" borderId="8" xfId="0" applyFont="1" applyFill="1" applyBorder="1"/>
    <xf numFmtId="0" fontId="2" fillId="2" borderId="3" xfId="0" applyFont="1" applyFill="1" applyBorder="1"/>
    <xf numFmtId="0" fontId="0" fillId="3" borderId="4" xfId="0" applyFill="1" applyBorder="1" applyProtection="1">
      <protection locked="0"/>
    </xf>
    <xf numFmtId="0" fontId="0" fillId="2" borderId="9" xfId="0" applyFill="1" applyBorder="1"/>
    <xf numFmtId="44" fontId="0" fillId="2" borderId="9" xfId="1" applyFont="1" applyFill="1" applyBorder="1"/>
    <xf numFmtId="44" fontId="0" fillId="2" borderId="7" xfId="0" applyNumberFormat="1" applyFill="1" applyBorder="1"/>
    <xf numFmtId="0" fontId="0" fillId="2" borderId="7" xfId="0" applyFill="1" applyBorder="1"/>
    <xf numFmtId="0" fontId="2" fillId="2" borderId="8" xfId="0" applyFont="1" applyFill="1" applyBorder="1" applyAlignment="1">
      <alignment horizontal="center" wrapText="1"/>
    </xf>
    <xf numFmtId="4" fontId="0" fillId="3" borderId="5" xfId="0" applyNumberFormat="1" applyFill="1" applyBorder="1" applyProtection="1">
      <protection locked="0"/>
    </xf>
    <xf numFmtId="4" fontId="0" fillId="2" borderId="5" xfId="2" applyNumberFormat="1" applyFont="1" applyFill="1" applyBorder="1"/>
    <xf numFmtId="4" fontId="0" fillId="2" borderId="5" xfId="0" applyNumberFormat="1" applyFill="1" applyBorder="1"/>
    <xf numFmtId="4" fontId="0" fillId="2" borderId="5" xfId="3" applyNumberFormat="1" applyFont="1" applyFill="1" applyBorder="1"/>
    <xf numFmtId="4" fontId="0" fillId="4" borderId="5" xfId="0" applyNumberFormat="1" applyFill="1" applyBorder="1"/>
    <xf numFmtId="4" fontId="0" fillId="2" borderId="7" xfId="0" applyNumberFormat="1" applyFill="1" applyBorder="1"/>
    <xf numFmtId="4" fontId="0" fillId="2" borderId="6" xfId="0" applyNumberFormat="1" applyFill="1" applyBorder="1" applyAlignment="1">
      <alignment horizontal="left"/>
    </xf>
    <xf numFmtId="4" fontId="0" fillId="3" borderId="1" xfId="0" applyNumberFormat="1" applyFill="1" applyBorder="1" applyProtection="1">
      <protection locked="0"/>
    </xf>
    <xf numFmtId="4" fontId="0" fillId="2" borderId="1" xfId="2" applyNumberFormat="1" applyFont="1" applyFill="1" applyBorder="1"/>
    <xf numFmtId="4" fontId="0" fillId="2" borderId="1" xfId="0" applyNumberFormat="1" applyFill="1" applyBorder="1"/>
    <xf numFmtId="4" fontId="0" fillId="2" borderId="1" xfId="3" applyNumberFormat="1" applyFont="1" applyFill="1" applyBorder="1"/>
    <xf numFmtId="4" fontId="0" fillId="2" borderId="9" xfId="0" applyNumberFormat="1" applyFill="1" applyBorder="1"/>
    <xf numFmtId="4" fontId="0" fillId="3" borderId="5" xfId="0" applyNumberFormat="1" applyFill="1" applyBorder="1"/>
    <xf numFmtId="0" fontId="7" fillId="8" borderId="15" xfId="0" applyFont="1" applyFill="1" applyBorder="1" applyAlignment="1"/>
    <xf numFmtId="0" fontId="7" fillId="8" borderId="0" xfId="0" applyFont="1" applyFill="1" applyAlignment="1"/>
    <xf numFmtId="0" fontId="0" fillId="7" borderId="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5">
    <cellStyle name="Dziesiętny" xfId="3" builtinId="3"/>
    <cellStyle name="Hiperłącze" xfId="4" builtinId="8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2028B-1EF1-4002-BB33-81016C8BBF9E}">
  <dimension ref="A2:L95"/>
  <sheetViews>
    <sheetView tabSelected="1" topLeftCell="A64" zoomScale="95" zoomScaleNormal="95" workbookViewId="0">
      <selection activeCell="J85" sqref="J85"/>
    </sheetView>
  </sheetViews>
  <sheetFormatPr defaultRowHeight="15" x14ac:dyDescent="0.25"/>
  <cols>
    <col min="1" max="1" width="5" customWidth="1"/>
    <col min="2" max="2" width="46.5703125" bestFit="1" customWidth="1"/>
    <col min="3" max="3" width="14.28515625" bestFit="1" customWidth="1"/>
    <col min="4" max="4" width="17.28515625" bestFit="1" customWidth="1"/>
    <col min="5" max="5" width="19.5703125" bestFit="1" customWidth="1"/>
    <col min="6" max="6" width="18" bestFit="1" customWidth="1"/>
    <col min="7" max="7" width="3.140625" customWidth="1"/>
    <col min="9" max="9" width="92.140625" bestFit="1" customWidth="1"/>
    <col min="10" max="10" width="10.7109375" bestFit="1" customWidth="1"/>
  </cols>
  <sheetData>
    <row r="2" spans="1:12" ht="15.75" thickBot="1" x14ac:dyDescent="0.3"/>
    <row r="3" spans="1:12" x14ac:dyDescent="0.25">
      <c r="B3" s="1" t="s">
        <v>0</v>
      </c>
      <c r="C3" s="80"/>
      <c r="D3" s="80"/>
      <c r="E3" s="80"/>
      <c r="F3" s="81"/>
      <c r="H3" s="73" t="s">
        <v>8</v>
      </c>
      <c r="I3" s="74"/>
      <c r="J3" s="7" t="s">
        <v>14</v>
      </c>
    </row>
    <row r="4" spans="1:12" x14ac:dyDescent="0.25">
      <c r="B4" s="2" t="s">
        <v>1</v>
      </c>
      <c r="C4" s="76"/>
      <c r="D4" s="76"/>
      <c r="E4" s="76"/>
      <c r="F4" s="77"/>
      <c r="H4" s="17" t="s">
        <v>9</v>
      </c>
      <c r="I4" s="6" t="s">
        <v>15</v>
      </c>
      <c r="J4" s="39">
        <v>2000</v>
      </c>
    </row>
    <row r="5" spans="1:12" x14ac:dyDescent="0.25">
      <c r="B5" s="2" t="s">
        <v>3</v>
      </c>
      <c r="C5" s="76">
        <v>2</v>
      </c>
      <c r="D5" s="76"/>
      <c r="E5" s="76"/>
      <c r="F5" s="77"/>
      <c r="H5" s="17" t="s">
        <v>10</v>
      </c>
      <c r="I5" s="6" t="s">
        <v>16</v>
      </c>
      <c r="J5" s="39">
        <v>20</v>
      </c>
    </row>
    <row r="6" spans="1:12" x14ac:dyDescent="0.25">
      <c r="B6" s="2" t="s">
        <v>2</v>
      </c>
      <c r="C6" s="76"/>
      <c r="D6" s="76"/>
      <c r="E6" s="76"/>
      <c r="F6" s="77"/>
      <c r="H6" s="17"/>
      <c r="I6" s="6" t="s">
        <v>20</v>
      </c>
      <c r="J6" s="40">
        <v>0.2</v>
      </c>
    </row>
    <row r="7" spans="1:12" x14ac:dyDescent="0.25">
      <c r="B7" s="2" t="s">
        <v>4</v>
      </c>
      <c r="C7" s="76"/>
      <c r="D7" s="76"/>
      <c r="E7" s="76"/>
      <c r="F7" s="77"/>
      <c r="H7" s="17" t="s">
        <v>11</v>
      </c>
      <c r="I7" s="6" t="s">
        <v>17</v>
      </c>
      <c r="J7" s="41">
        <f>J4-J4*J6</f>
        <v>1600</v>
      </c>
    </row>
    <row r="8" spans="1:12" x14ac:dyDescent="0.25">
      <c r="B8" s="2" t="s">
        <v>5</v>
      </c>
      <c r="C8" s="76"/>
      <c r="D8" s="76"/>
      <c r="E8" s="76"/>
      <c r="F8" s="77"/>
      <c r="H8" s="17" t="s">
        <v>12</v>
      </c>
      <c r="I8" s="6" t="s">
        <v>18</v>
      </c>
      <c r="J8" s="39">
        <v>5</v>
      </c>
    </row>
    <row r="9" spans="1:12" x14ac:dyDescent="0.25">
      <c r="B9" s="2" t="s">
        <v>6</v>
      </c>
      <c r="C9" s="76"/>
      <c r="D9" s="76"/>
      <c r="E9" s="76"/>
      <c r="F9" s="77"/>
      <c r="H9" s="17" t="s">
        <v>13</v>
      </c>
      <c r="I9" s="6" t="s">
        <v>19</v>
      </c>
      <c r="J9" s="41">
        <f>(J7*J8+J4*J5)*$C$5</f>
        <v>96000</v>
      </c>
      <c r="K9" s="52"/>
      <c r="L9" s="53"/>
    </row>
    <row r="10" spans="1:12" ht="15.75" thickBot="1" x14ac:dyDescent="0.3">
      <c r="B10" s="3" t="s">
        <v>7</v>
      </c>
      <c r="C10" s="78"/>
      <c r="D10" s="78"/>
      <c r="E10" s="78"/>
      <c r="F10" s="79"/>
      <c r="H10" s="63" t="s">
        <v>21</v>
      </c>
      <c r="I10" s="64"/>
      <c r="J10" s="41" t="s">
        <v>14</v>
      </c>
    </row>
    <row r="11" spans="1:12" ht="15.75" thickBot="1" x14ac:dyDescent="0.3">
      <c r="B11" s="5"/>
      <c r="C11" s="4"/>
      <c r="D11" s="4"/>
      <c r="E11" s="4"/>
      <c r="F11" s="4"/>
      <c r="H11" s="17" t="s">
        <v>9</v>
      </c>
      <c r="I11" s="6" t="s">
        <v>22</v>
      </c>
      <c r="J11" s="42">
        <f>$J$9*0.2</f>
        <v>19200</v>
      </c>
    </row>
    <row r="12" spans="1:12" ht="30.75" thickBot="1" x14ac:dyDescent="0.3">
      <c r="C12" s="14" t="s">
        <v>41</v>
      </c>
      <c r="D12" s="12" t="s">
        <v>42</v>
      </c>
      <c r="E12" s="38" t="s">
        <v>139</v>
      </c>
      <c r="F12" s="10" t="s">
        <v>43</v>
      </c>
      <c r="H12" s="17" t="s">
        <v>10</v>
      </c>
      <c r="I12" s="6" t="s">
        <v>23</v>
      </c>
      <c r="J12" s="41">
        <f>$J$9*0.05</f>
        <v>4800</v>
      </c>
    </row>
    <row r="13" spans="1:12" x14ac:dyDescent="0.25">
      <c r="A13" t="s">
        <v>142</v>
      </c>
      <c r="B13" s="1" t="s">
        <v>26</v>
      </c>
      <c r="C13" s="26">
        <v>100</v>
      </c>
      <c r="D13" s="27">
        <v>10</v>
      </c>
      <c r="E13" s="27">
        <v>0</v>
      </c>
      <c r="F13" s="8">
        <f>C13*D13*0.1964</f>
        <v>196.39999999999998</v>
      </c>
      <c r="H13" s="17" t="s">
        <v>11</v>
      </c>
      <c r="I13" s="6" t="s">
        <v>24</v>
      </c>
      <c r="J13" s="41">
        <f>$J$9*0.05</f>
        <v>4800</v>
      </c>
    </row>
    <row r="14" spans="1:12" x14ac:dyDescent="0.25">
      <c r="A14" t="s">
        <v>146</v>
      </c>
      <c r="B14" s="2" t="s">
        <v>27</v>
      </c>
      <c r="C14" s="26">
        <v>100</v>
      </c>
      <c r="D14" s="27">
        <v>10</v>
      </c>
      <c r="E14" s="27">
        <v>1</v>
      </c>
      <c r="F14" s="8">
        <f t="shared" ref="F14:F27" si="0">C14*D14*0.1964</f>
        <v>196.39999999999998</v>
      </c>
      <c r="H14" s="17" t="s">
        <v>12</v>
      </c>
      <c r="I14" s="6" t="s">
        <v>25</v>
      </c>
      <c r="J14" s="41">
        <f>J9-(J9*0.3)-J95</f>
        <v>57331.02</v>
      </c>
    </row>
    <row r="15" spans="1:12" x14ac:dyDescent="0.25">
      <c r="A15" t="s">
        <v>147</v>
      </c>
      <c r="B15" s="2" t="s">
        <v>28</v>
      </c>
      <c r="C15" s="26"/>
      <c r="D15" s="27"/>
      <c r="E15" s="27"/>
      <c r="F15" s="8">
        <f t="shared" si="0"/>
        <v>0</v>
      </c>
      <c r="H15" s="63" t="s">
        <v>44</v>
      </c>
      <c r="I15" s="64"/>
      <c r="J15" s="41" t="s">
        <v>14</v>
      </c>
    </row>
    <row r="16" spans="1:12" x14ac:dyDescent="0.25">
      <c r="A16" t="s">
        <v>148</v>
      </c>
      <c r="B16" s="2" t="s">
        <v>29</v>
      </c>
      <c r="C16" s="26">
        <v>90</v>
      </c>
      <c r="D16" s="27">
        <v>10</v>
      </c>
      <c r="E16" s="27">
        <v>0</v>
      </c>
      <c r="F16" s="8">
        <f t="shared" si="0"/>
        <v>176.76</v>
      </c>
      <c r="H16" s="20" t="s">
        <v>9</v>
      </c>
      <c r="I16" s="6" t="s">
        <v>45</v>
      </c>
      <c r="J16" s="41"/>
    </row>
    <row r="17" spans="1:10" x14ac:dyDescent="0.25">
      <c r="A17" t="s">
        <v>149</v>
      </c>
      <c r="B17" s="2" t="s">
        <v>30</v>
      </c>
      <c r="C17" s="26">
        <v>90</v>
      </c>
      <c r="D17" s="27">
        <v>10</v>
      </c>
      <c r="E17" s="27">
        <v>1</v>
      </c>
      <c r="F17" s="8">
        <f t="shared" si="0"/>
        <v>176.76</v>
      </c>
      <c r="H17" s="60" t="s">
        <v>46</v>
      </c>
      <c r="I17" s="6" t="s">
        <v>49</v>
      </c>
      <c r="J17" s="41">
        <f>C13*D13</f>
        <v>1000</v>
      </c>
    </row>
    <row r="18" spans="1:10" x14ac:dyDescent="0.25">
      <c r="A18" t="s">
        <v>150</v>
      </c>
      <c r="B18" s="2" t="s">
        <v>31</v>
      </c>
      <c r="C18" s="26"/>
      <c r="D18" s="27"/>
      <c r="E18" s="27"/>
      <c r="F18" s="8">
        <f t="shared" si="0"/>
        <v>0</v>
      </c>
      <c r="H18" s="60"/>
      <c r="I18" s="6" t="s">
        <v>47</v>
      </c>
      <c r="J18" s="41">
        <f>F13</f>
        <v>196.39999999999998</v>
      </c>
    </row>
    <row r="19" spans="1:10" x14ac:dyDescent="0.25">
      <c r="A19" t="s">
        <v>151</v>
      </c>
      <c r="B19" s="2" t="s">
        <v>32</v>
      </c>
      <c r="C19" s="26">
        <v>80</v>
      </c>
      <c r="D19" s="27">
        <v>10</v>
      </c>
      <c r="E19" s="27">
        <v>0</v>
      </c>
      <c r="F19" s="8">
        <f t="shared" si="0"/>
        <v>157.12</v>
      </c>
      <c r="H19" s="60"/>
      <c r="I19" s="6" t="s">
        <v>48</v>
      </c>
      <c r="J19" s="41">
        <f>J17*$E$13*0.015</f>
        <v>0</v>
      </c>
    </row>
    <row r="20" spans="1:10" x14ac:dyDescent="0.25">
      <c r="A20" t="s">
        <v>152</v>
      </c>
      <c r="B20" s="2" t="s">
        <v>33</v>
      </c>
      <c r="C20" s="26">
        <v>80</v>
      </c>
      <c r="D20" s="27">
        <v>10</v>
      </c>
      <c r="E20" s="27">
        <v>1</v>
      </c>
      <c r="F20" s="8">
        <f t="shared" si="0"/>
        <v>157.12</v>
      </c>
      <c r="H20" s="60"/>
      <c r="I20" s="6" t="s">
        <v>50</v>
      </c>
      <c r="J20" s="41">
        <f>J17+J18+J19</f>
        <v>1196.4000000000001</v>
      </c>
    </row>
    <row r="21" spans="1:10" x14ac:dyDescent="0.25">
      <c r="A21" t="s">
        <v>153</v>
      </c>
      <c r="B21" s="2" t="s">
        <v>34</v>
      </c>
      <c r="C21" s="26"/>
      <c r="D21" s="27"/>
      <c r="E21" s="27"/>
      <c r="F21" s="8">
        <f t="shared" si="0"/>
        <v>0</v>
      </c>
      <c r="H21" s="65" t="s">
        <v>53</v>
      </c>
      <c r="I21" s="15" t="s">
        <v>51</v>
      </c>
      <c r="J21" s="43">
        <f>C14*D14</f>
        <v>1000</v>
      </c>
    </row>
    <row r="22" spans="1:10" x14ac:dyDescent="0.25">
      <c r="A22" t="s">
        <v>154</v>
      </c>
      <c r="B22" s="2" t="s">
        <v>35</v>
      </c>
      <c r="C22" s="26">
        <v>70</v>
      </c>
      <c r="D22" s="27">
        <v>10</v>
      </c>
      <c r="E22" s="27">
        <v>0</v>
      </c>
      <c r="F22" s="8">
        <f t="shared" si="0"/>
        <v>137.47999999999999</v>
      </c>
      <c r="H22" s="65"/>
      <c r="I22" s="15" t="s">
        <v>47</v>
      </c>
      <c r="J22" s="43">
        <f>F14</f>
        <v>196.39999999999998</v>
      </c>
    </row>
    <row r="23" spans="1:10" x14ac:dyDescent="0.25">
      <c r="A23" t="s">
        <v>145</v>
      </c>
      <c r="B23" s="2" t="s">
        <v>36</v>
      </c>
      <c r="C23" s="26">
        <v>70</v>
      </c>
      <c r="D23" s="27">
        <v>10</v>
      </c>
      <c r="E23" s="27">
        <v>1</v>
      </c>
      <c r="F23" s="8">
        <f t="shared" si="0"/>
        <v>137.47999999999999</v>
      </c>
      <c r="H23" s="65"/>
      <c r="I23" s="15" t="s">
        <v>48</v>
      </c>
      <c r="J23" s="43">
        <f>J21*$E$14*0.015</f>
        <v>15</v>
      </c>
    </row>
    <row r="24" spans="1:10" x14ac:dyDescent="0.25">
      <c r="A24" t="s">
        <v>155</v>
      </c>
      <c r="B24" s="2" t="s">
        <v>37</v>
      </c>
      <c r="C24" s="26"/>
      <c r="D24" s="27"/>
      <c r="E24" s="27"/>
      <c r="F24" s="8">
        <f t="shared" si="0"/>
        <v>0</v>
      </c>
      <c r="H24" s="65"/>
      <c r="I24" s="15" t="s">
        <v>52</v>
      </c>
      <c r="J24" s="43">
        <f>J21+J22+J23</f>
        <v>1211.4000000000001</v>
      </c>
    </row>
    <row r="25" spans="1:10" x14ac:dyDescent="0.25">
      <c r="A25" t="s">
        <v>156</v>
      </c>
      <c r="B25" s="2" t="s">
        <v>38</v>
      </c>
      <c r="C25" s="26">
        <v>50</v>
      </c>
      <c r="D25" s="27">
        <v>10</v>
      </c>
      <c r="E25" s="27">
        <v>0</v>
      </c>
      <c r="F25" s="8">
        <f t="shared" si="0"/>
        <v>98.199999999999989</v>
      </c>
      <c r="H25" s="60" t="s">
        <v>62</v>
      </c>
      <c r="I25" s="6" t="s">
        <v>54</v>
      </c>
      <c r="J25" s="41">
        <f>C15*D15</f>
        <v>0</v>
      </c>
    </row>
    <row r="26" spans="1:10" x14ac:dyDescent="0.25">
      <c r="A26" t="s">
        <v>143</v>
      </c>
      <c r="B26" s="2" t="s">
        <v>39</v>
      </c>
      <c r="C26" s="26">
        <v>50</v>
      </c>
      <c r="D26" s="27">
        <v>10</v>
      </c>
      <c r="E26" s="27">
        <v>1</v>
      </c>
      <c r="F26" s="8">
        <f t="shared" si="0"/>
        <v>98.199999999999989</v>
      </c>
      <c r="H26" s="60"/>
      <c r="I26" s="6" t="s">
        <v>47</v>
      </c>
      <c r="J26" s="41">
        <f>F15</f>
        <v>0</v>
      </c>
    </row>
    <row r="27" spans="1:10" ht="15.75" thickBot="1" x14ac:dyDescent="0.3">
      <c r="A27" t="s">
        <v>144</v>
      </c>
      <c r="B27" s="3" t="s">
        <v>40</v>
      </c>
      <c r="C27" s="26"/>
      <c r="D27" s="27"/>
      <c r="E27" s="27"/>
      <c r="F27" s="8">
        <f t="shared" si="0"/>
        <v>0</v>
      </c>
      <c r="H27" s="60"/>
      <c r="I27" s="6" t="s">
        <v>48</v>
      </c>
      <c r="J27" s="41">
        <f>J25*$E$15*0.015</f>
        <v>0</v>
      </c>
    </row>
    <row r="28" spans="1:10" ht="15.75" thickBot="1" x14ac:dyDescent="0.3">
      <c r="H28" s="60"/>
      <c r="I28" s="6" t="s">
        <v>55</v>
      </c>
      <c r="J28" s="41">
        <f>J25+J26+J27</f>
        <v>0</v>
      </c>
    </row>
    <row r="29" spans="1:10" ht="15.75" thickBot="1" x14ac:dyDescent="0.3">
      <c r="C29" s="71" t="s">
        <v>94</v>
      </c>
      <c r="D29" s="71"/>
      <c r="E29" s="12" t="s">
        <v>95</v>
      </c>
      <c r="F29" s="10" t="s">
        <v>100</v>
      </c>
      <c r="H29" s="65" t="s">
        <v>63</v>
      </c>
      <c r="I29" s="15" t="s">
        <v>56</v>
      </c>
      <c r="J29" s="43">
        <f>C16*D16</f>
        <v>900</v>
      </c>
    </row>
    <row r="30" spans="1:10" ht="15.75" thickBot="1" x14ac:dyDescent="0.3">
      <c r="B30" s="9" t="s">
        <v>93</v>
      </c>
      <c r="C30" s="72">
        <f>C5*5</f>
        <v>10</v>
      </c>
      <c r="D30" s="72"/>
      <c r="E30" s="28"/>
      <c r="F30" s="29"/>
      <c r="H30" s="65"/>
      <c r="I30" s="15" t="s">
        <v>47</v>
      </c>
      <c r="J30" s="43">
        <f>F16</f>
        <v>176.76</v>
      </c>
    </row>
    <row r="31" spans="1:10" ht="15.75" thickBot="1" x14ac:dyDescent="0.3">
      <c r="H31" s="65"/>
      <c r="I31" s="15" t="s">
        <v>48</v>
      </c>
      <c r="J31" s="43">
        <f>J29*$E$16*0.015</f>
        <v>0</v>
      </c>
    </row>
    <row r="32" spans="1:10" x14ac:dyDescent="0.25">
      <c r="C32" s="73" t="s">
        <v>113</v>
      </c>
      <c r="D32" s="74"/>
      <c r="E32" s="75"/>
      <c r="H32" s="65"/>
      <c r="I32" s="15" t="s">
        <v>57</v>
      </c>
      <c r="J32" s="43">
        <f>J29+J30+J31</f>
        <v>1076.76</v>
      </c>
    </row>
    <row r="33" spans="2:10" x14ac:dyDescent="0.25">
      <c r="C33" s="22" t="s">
        <v>110</v>
      </c>
      <c r="D33" s="6" t="s">
        <v>112</v>
      </c>
      <c r="E33" s="19" t="s">
        <v>111</v>
      </c>
      <c r="H33" s="60" t="s">
        <v>64</v>
      </c>
      <c r="I33" s="6" t="s">
        <v>58</v>
      </c>
      <c r="J33" s="41">
        <f>C17*D17</f>
        <v>900</v>
      </c>
    </row>
    <row r="34" spans="2:10" ht="15.75" thickBot="1" x14ac:dyDescent="0.3">
      <c r="C34" s="45">
        <f>J9*0.6</f>
        <v>57600</v>
      </c>
      <c r="D34" s="23" t="str">
        <f>IF(C34&gt;E34, "Tak", "Nie")</f>
        <v>Tak</v>
      </c>
      <c r="E34" s="44">
        <f>J95</f>
        <v>9868.9800000000014</v>
      </c>
      <c r="H34" s="60"/>
      <c r="I34" s="6" t="s">
        <v>47</v>
      </c>
      <c r="J34" s="41">
        <f>F17</f>
        <v>176.76</v>
      </c>
    </row>
    <row r="35" spans="2:10" ht="15.75" thickBot="1" x14ac:dyDescent="0.3">
      <c r="H35" s="60"/>
      <c r="I35" s="6" t="s">
        <v>48</v>
      </c>
      <c r="J35" s="41">
        <f>J33*$E$17*0.015</f>
        <v>13.5</v>
      </c>
    </row>
    <row r="36" spans="2:10" x14ac:dyDescent="0.25">
      <c r="B36" s="66" t="s">
        <v>140</v>
      </c>
      <c r="C36" s="67"/>
      <c r="D36" s="67"/>
      <c r="E36" s="67"/>
      <c r="F36" s="67"/>
      <c r="G36" s="68"/>
      <c r="H36" s="60"/>
      <c r="I36" s="6" t="s">
        <v>59</v>
      </c>
      <c r="J36" s="41">
        <f>J33+J34+J35</f>
        <v>1090.26</v>
      </c>
    </row>
    <row r="37" spans="2:10" x14ac:dyDescent="0.25">
      <c r="B37" s="54" t="s">
        <v>141</v>
      </c>
      <c r="C37" s="55"/>
      <c r="D37" s="55"/>
      <c r="E37" s="55"/>
      <c r="F37" s="55"/>
      <c r="G37" s="56"/>
      <c r="H37" s="65" t="s">
        <v>65</v>
      </c>
      <c r="I37" s="15" t="s">
        <v>60</v>
      </c>
      <c r="J37" s="43">
        <f>C18*D18</f>
        <v>0</v>
      </c>
    </row>
    <row r="38" spans="2:10" x14ac:dyDescent="0.25">
      <c r="B38" s="54"/>
      <c r="C38" s="55"/>
      <c r="D38" s="55"/>
      <c r="E38" s="55"/>
      <c r="F38" s="55"/>
      <c r="G38" s="56"/>
      <c r="H38" s="65"/>
      <c r="I38" s="15" t="s">
        <v>47</v>
      </c>
      <c r="J38" s="43">
        <f>F18</f>
        <v>0</v>
      </c>
    </row>
    <row r="39" spans="2:10" ht="15.75" thickBot="1" x14ac:dyDescent="0.3">
      <c r="B39" s="57"/>
      <c r="C39" s="58"/>
      <c r="D39" s="58"/>
      <c r="E39" s="58"/>
      <c r="F39" s="58"/>
      <c r="G39" s="59"/>
      <c r="H39" s="65"/>
      <c r="I39" s="15" t="s">
        <v>48</v>
      </c>
      <c r="J39" s="43">
        <f>J37*E18*0.015</f>
        <v>0</v>
      </c>
    </row>
    <row r="40" spans="2:10" x14ac:dyDescent="0.25">
      <c r="H40" s="65"/>
      <c r="I40" s="15" t="s">
        <v>61</v>
      </c>
      <c r="J40" s="43">
        <f>J37+J38+J39</f>
        <v>0</v>
      </c>
    </row>
    <row r="41" spans="2:10" x14ac:dyDescent="0.25">
      <c r="H41" s="60" t="s">
        <v>69</v>
      </c>
      <c r="I41" s="6" t="s">
        <v>66</v>
      </c>
      <c r="J41" s="41">
        <f>C19*D19</f>
        <v>800</v>
      </c>
    </row>
    <row r="42" spans="2:10" x14ac:dyDescent="0.25">
      <c r="H42" s="60"/>
      <c r="I42" s="6" t="s">
        <v>47</v>
      </c>
      <c r="J42" s="41">
        <f>F19</f>
        <v>157.12</v>
      </c>
    </row>
    <row r="43" spans="2:10" x14ac:dyDescent="0.25">
      <c r="H43" s="60"/>
      <c r="I43" s="6" t="s">
        <v>48</v>
      </c>
      <c r="J43" s="41">
        <f>J41*$E$19*0.015</f>
        <v>0</v>
      </c>
    </row>
    <row r="44" spans="2:10" x14ac:dyDescent="0.25">
      <c r="H44" s="60"/>
      <c r="I44" s="6" t="s">
        <v>67</v>
      </c>
      <c r="J44" s="41">
        <f>J41+J42+J43</f>
        <v>957.12</v>
      </c>
    </row>
    <row r="45" spans="2:10" x14ac:dyDescent="0.25">
      <c r="H45" s="65" t="s">
        <v>68</v>
      </c>
      <c r="I45" s="15" t="s">
        <v>70</v>
      </c>
      <c r="J45" s="43">
        <f>C20*D20</f>
        <v>800</v>
      </c>
    </row>
    <row r="46" spans="2:10" x14ac:dyDescent="0.25">
      <c r="H46" s="65"/>
      <c r="I46" s="15" t="s">
        <v>47</v>
      </c>
      <c r="J46" s="43">
        <f>F20</f>
        <v>157.12</v>
      </c>
    </row>
    <row r="47" spans="2:10" x14ac:dyDescent="0.25">
      <c r="H47" s="65"/>
      <c r="I47" s="15" t="s">
        <v>48</v>
      </c>
      <c r="J47" s="43">
        <f>J45*$E$20*0.015</f>
        <v>12</v>
      </c>
    </row>
    <row r="48" spans="2:10" x14ac:dyDescent="0.25">
      <c r="H48" s="65"/>
      <c r="I48" s="15" t="s">
        <v>71</v>
      </c>
      <c r="J48" s="43">
        <f>J45+J46+J47</f>
        <v>969.12</v>
      </c>
    </row>
    <row r="49" spans="8:10" x14ac:dyDescent="0.25">
      <c r="H49" s="60" t="s">
        <v>76</v>
      </c>
      <c r="I49" s="6" t="s">
        <v>72</v>
      </c>
      <c r="J49" s="41">
        <f>C21*D21</f>
        <v>0</v>
      </c>
    </row>
    <row r="50" spans="8:10" x14ac:dyDescent="0.25">
      <c r="H50" s="60"/>
      <c r="I50" s="6" t="s">
        <v>47</v>
      </c>
      <c r="J50" s="41">
        <f>F21</f>
        <v>0</v>
      </c>
    </row>
    <row r="51" spans="8:10" x14ac:dyDescent="0.25">
      <c r="H51" s="60"/>
      <c r="I51" s="6" t="s">
        <v>48</v>
      </c>
      <c r="J51" s="41">
        <f>J49*$E$21*0.015</f>
        <v>0</v>
      </c>
    </row>
    <row r="52" spans="8:10" x14ac:dyDescent="0.25">
      <c r="H52" s="60"/>
      <c r="I52" s="6" t="s">
        <v>73</v>
      </c>
      <c r="J52" s="41">
        <f>J49+J50+J51</f>
        <v>0</v>
      </c>
    </row>
    <row r="53" spans="8:10" x14ac:dyDescent="0.25">
      <c r="H53" s="65" t="s">
        <v>77</v>
      </c>
      <c r="I53" s="15" t="s">
        <v>74</v>
      </c>
      <c r="J53" s="43">
        <f>C22*D22</f>
        <v>700</v>
      </c>
    </row>
    <row r="54" spans="8:10" x14ac:dyDescent="0.25">
      <c r="H54" s="65"/>
      <c r="I54" s="15" t="s">
        <v>47</v>
      </c>
      <c r="J54" s="43">
        <f>F22</f>
        <v>137.47999999999999</v>
      </c>
    </row>
    <row r="55" spans="8:10" x14ac:dyDescent="0.25">
      <c r="H55" s="65"/>
      <c r="I55" s="15" t="s">
        <v>48</v>
      </c>
      <c r="J55" s="43">
        <f>J53*$E$22*0.015</f>
        <v>0</v>
      </c>
    </row>
    <row r="56" spans="8:10" x14ac:dyDescent="0.25">
      <c r="H56" s="65"/>
      <c r="I56" s="15" t="s">
        <v>75</v>
      </c>
      <c r="J56" s="43">
        <f>J53+J54+J55</f>
        <v>837.48</v>
      </c>
    </row>
    <row r="57" spans="8:10" x14ac:dyDescent="0.25">
      <c r="H57" s="60" t="s">
        <v>78</v>
      </c>
      <c r="I57" s="6" t="s">
        <v>79</v>
      </c>
      <c r="J57" s="41">
        <f>C23*D23</f>
        <v>700</v>
      </c>
    </row>
    <row r="58" spans="8:10" x14ac:dyDescent="0.25">
      <c r="H58" s="60"/>
      <c r="I58" s="6" t="s">
        <v>47</v>
      </c>
      <c r="J58" s="41">
        <f>F23</f>
        <v>137.47999999999999</v>
      </c>
    </row>
    <row r="59" spans="8:10" x14ac:dyDescent="0.25">
      <c r="H59" s="60"/>
      <c r="I59" s="6" t="s">
        <v>48</v>
      </c>
      <c r="J59" s="41">
        <f>J57*$E$23*0.015</f>
        <v>10.5</v>
      </c>
    </row>
    <row r="60" spans="8:10" x14ac:dyDescent="0.25">
      <c r="H60" s="60"/>
      <c r="I60" s="6" t="s">
        <v>80</v>
      </c>
      <c r="J60" s="41">
        <f>J57+J58+J59</f>
        <v>847.98</v>
      </c>
    </row>
    <row r="61" spans="8:10" x14ac:dyDescent="0.25">
      <c r="H61" s="65" t="s">
        <v>83</v>
      </c>
      <c r="I61" s="15" t="s">
        <v>81</v>
      </c>
      <c r="J61" s="43">
        <f>C24*D24</f>
        <v>0</v>
      </c>
    </row>
    <row r="62" spans="8:10" x14ac:dyDescent="0.25">
      <c r="H62" s="65"/>
      <c r="I62" s="15" t="s">
        <v>47</v>
      </c>
      <c r="J62" s="43">
        <f>F24</f>
        <v>0</v>
      </c>
    </row>
    <row r="63" spans="8:10" x14ac:dyDescent="0.25">
      <c r="H63" s="65"/>
      <c r="I63" s="15" t="s">
        <v>48</v>
      </c>
      <c r="J63" s="43">
        <f>J61*E24*0.015</f>
        <v>0</v>
      </c>
    </row>
    <row r="64" spans="8:10" x14ac:dyDescent="0.25">
      <c r="H64" s="65"/>
      <c r="I64" s="15" t="s">
        <v>82</v>
      </c>
      <c r="J64" s="43">
        <f>J61+J62+J63</f>
        <v>0</v>
      </c>
    </row>
    <row r="65" spans="8:10" x14ac:dyDescent="0.25">
      <c r="H65" s="60" t="s">
        <v>84</v>
      </c>
      <c r="I65" s="6" t="s">
        <v>85</v>
      </c>
      <c r="J65" s="41">
        <f>C25*D25</f>
        <v>500</v>
      </c>
    </row>
    <row r="66" spans="8:10" x14ac:dyDescent="0.25">
      <c r="H66" s="60"/>
      <c r="I66" s="6" t="s">
        <v>47</v>
      </c>
      <c r="J66" s="41">
        <f>F25</f>
        <v>98.199999999999989</v>
      </c>
    </row>
    <row r="67" spans="8:10" x14ac:dyDescent="0.25">
      <c r="H67" s="60"/>
      <c r="I67" s="6" t="s">
        <v>48</v>
      </c>
      <c r="J67" s="41">
        <f>J65*$E$25*0.015</f>
        <v>0</v>
      </c>
    </row>
    <row r="68" spans="8:10" x14ac:dyDescent="0.25">
      <c r="H68" s="60"/>
      <c r="I68" s="6" t="s">
        <v>86</v>
      </c>
      <c r="J68" s="41">
        <f>J65+J66+J67</f>
        <v>598.20000000000005</v>
      </c>
    </row>
    <row r="69" spans="8:10" x14ac:dyDescent="0.25">
      <c r="H69" s="65" t="s">
        <v>157</v>
      </c>
      <c r="I69" s="15" t="s">
        <v>87</v>
      </c>
      <c r="J69" s="43">
        <f>C26*D26</f>
        <v>500</v>
      </c>
    </row>
    <row r="70" spans="8:10" x14ac:dyDescent="0.25">
      <c r="H70" s="65"/>
      <c r="I70" s="15" t="s">
        <v>47</v>
      </c>
      <c r="J70" s="43">
        <f>F26</f>
        <v>98.199999999999989</v>
      </c>
    </row>
    <row r="71" spans="8:10" x14ac:dyDescent="0.25">
      <c r="H71" s="65"/>
      <c r="I71" s="15" t="s">
        <v>48</v>
      </c>
      <c r="J71" s="43">
        <f>J69*$E$26*0.015</f>
        <v>7.5</v>
      </c>
    </row>
    <row r="72" spans="8:10" x14ac:dyDescent="0.25">
      <c r="H72" s="65"/>
      <c r="I72" s="15" t="s">
        <v>88</v>
      </c>
      <c r="J72" s="43">
        <f>J69+J70+J71</f>
        <v>605.70000000000005</v>
      </c>
    </row>
    <row r="73" spans="8:10" x14ac:dyDescent="0.25">
      <c r="H73" s="60" t="s">
        <v>158</v>
      </c>
      <c r="I73" s="6" t="s">
        <v>89</v>
      </c>
      <c r="J73" s="41">
        <f>C27*D27</f>
        <v>0</v>
      </c>
    </row>
    <row r="74" spans="8:10" x14ac:dyDescent="0.25">
      <c r="H74" s="60"/>
      <c r="I74" s="6" t="s">
        <v>47</v>
      </c>
      <c r="J74" s="41">
        <f>F27</f>
        <v>0</v>
      </c>
    </row>
    <row r="75" spans="8:10" x14ac:dyDescent="0.25">
      <c r="H75" s="60"/>
      <c r="I75" s="6" t="s">
        <v>48</v>
      </c>
      <c r="J75" s="41">
        <f>J73*$E$27*0.015</f>
        <v>0</v>
      </c>
    </row>
    <row r="76" spans="8:10" x14ac:dyDescent="0.25">
      <c r="H76" s="60"/>
      <c r="I76" s="6" t="s">
        <v>90</v>
      </c>
      <c r="J76" s="41">
        <f>J73+J74+J75</f>
        <v>0</v>
      </c>
    </row>
    <row r="77" spans="8:10" x14ac:dyDescent="0.25">
      <c r="H77" s="61" t="s">
        <v>91</v>
      </c>
      <c r="I77" s="62"/>
      <c r="J77" s="41">
        <f>J20+J24+J28+J32+J36+J40+J44+J48+J52+J56+J60+J64+J68+J72+J76</f>
        <v>9390.4200000000019</v>
      </c>
    </row>
    <row r="78" spans="8:10" x14ac:dyDescent="0.25">
      <c r="H78" s="60" t="s">
        <v>10</v>
      </c>
      <c r="I78" s="6" t="s">
        <v>92</v>
      </c>
      <c r="J78" s="41">
        <f>C30*F30</f>
        <v>0</v>
      </c>
    </row>
    <row r="79" spans="8:10" x14ac:dyDescent="0.25">
      <c r="H79" s="60"/>
      <c r="I79" s="6" t="s">
        <v>43</v>
      </c>
      <c r="J79" s="41">
        <f>J78*0.1964</f>
        <v>0</v>
      </c>
    </row>
    <row r="80" spans="8:10" x14ac:dyDescent="0.25">
      <c r="H80" s="60"/>
      <c r="I80" s="6" t="s">
        <v>48</v>
      </c>
      <c r="J80" s="41">
        <f>J78*$E$30*0.015</f>
        <v>0</v>
      </c>
    </row>
    <row r="81" spans="8:10" x14ac:dyDescent="0.25">
      <c r="H81" s="20"/>
      <c r="I81" s="6" t="s">
        <v>102</v>
      </c>
      <c r="J81" s="41">
        <f>J78+J79+J80</f>
        <v>0</v>
      </c>
    </row>
    <row r="82" spans="8:10" x14ac:dyDescent="0.25">
      <c r="H82" s="20" t="s">
        <v>11</v>
      </c>
      <c r="I82" s="16" t="s">
        <v>96</v>
      </c>
      <c r="J82" s="39"/>
    </row>
    <row r="83" spans="8:10" x14ac:dyDescent="0.25">
      <c r="H83" s="17" t="s">
        <v>12</v>
      </c>
      <c r="I83" s="6" t="s">
        <v>97</v>
      </c>
      <c r="J83" s="39"/>
    </row>
    <row r="84" spans="8:10" x14ac:dyDescent="0.25">
      <c r="H84" s="60" t="s">
        <v>46</v>
      </c>
      <c r="I84" s="6" t="s">
        <v>98</v>
      </c>
      <c r="J84" s="41">
        <v>400</v>
      </c>
    </row>
    <row r="85" spans="8:10" x14ac:dyDescent="0.25">
      <c r="H85" s="60"/>
      <c r="I85" s="6" t="s">
        <v>43</v>
      </c>
      <c r="J85" s="41">
        <f>J84*0.1964</f>
        <v>78.56</v>
      </c>
    </row>
    <row r="86" spans="8:10" x14ac:dyDescent="0.25">
      <c r="H86" s="60"/>
      <c r="I86" s="6" t="s">
        <v>48</v>
      </c>
      <c r="J86" s="39"/>
    </row>
    <row r="87" spans="8:10" x14ac:dyDescent="0.25">
      <c r="H87" s="60"/>
      <c r="I87" s="6" t="s">
        <v>99</v>
      </c>
      <c r="J87" s="41">
        <f>J84+J85+J86</f>
        <v>478.56</v>
      </c>
    </row>
    <row r="88" spans="8:10" x14ac:dyDescent="0.25">
      <c r="H88" s="61" t="s">
        <v>101</v>
      </c>
      <c r="I88" s="62"/>
      <c r="J88" s="41">
        <f>J77+J81+J82+J83+J87</f>
        <v>9868.9800000000014</v>
      </c>
    </row>
    <row r="89" spans="8:10" x14ac:dyDescent="0.25">
      <c r="H89" s="63" t="s">
        <v>103</v>
      </c>
      <c r="I89" s="64"/>
      <c r="J89" s="41" t="s">
        <v>14</v>
      </c>
    </row>
    <row r="90" spans="8:10" x14ac:dyDescent="0.25">
      <c r="H90" s="17" t="s">
        <v>46</v>
      </c>
      <c r="I90" s="6" t="s">
        <v>104</v>
      </c>
      <c r="J90" s="39"/>
    </row>
    <row r="91" spans="8:10" x14ac:dyDescent="0.25">
      <c r="H91" s="17" t="s">
        <v>53</v>
      </c>
      <c r="I91" s="6" t="s">
        <v>105</v>
      </c>
      <c r="J91" s="39"/>
    </row>
    <row r="92" spans="8:10" x14ac:dyDescent="0.25">
      <c r="H92" s="17" t="s">
        <v>62</v>
      </c>
      <c r="I92" s="6" t="s">
        <v>107</v>
      </c>
      <c r="J92" s="39"/>
    </row>
    <row r="93" spans="8:10" x14ac:dyDescent="0.25">
      <c r="H93" s="17" t="s">
        <v>63</v>
      </c>
      <c r="I93" s="6" t="s">
        <v>106</v>
      </c>
      <c r="J93" s="39"/>
    </row>
    <row r="94" spans="8:10" x14ac:dyDescent="0.25">
      <c r="H94" s="61" t="s">
        <v>108</v>
      </c>
      <c r="I94" s="62"/>
      <c r="J94" s="41">
        <f>J90+J91+J92+J93</f>
        <v>0</v>
      </c>
    </row>
    <row r="95" spans="8:10" ht="15.75" thickBot="1" x14ac:dyDescent="0.3">
      <c r="H95" s="69" t="s">
        <v>109</v>
      </c>
      <c r="I95" s="70"/>
      <c r="J95" s="44">
        <f>J88+J94</f>
        <v>9868.9800000000014</v>
      </c>
    </row>
  </sheetData>
  <mergeCells count="39">
    <mergeCell ref="C8:F8"/>
    <mergeCell ref="C9:F9"/>
    <mergeCell ref="C10:F10"/>
    <mergeCell ref="H3:I3"/>
    <mergeCell ref="H10:I10"/>
    <mergeCell ref="C3:F3"/>
    <mergeCell ref="C4:F4"/>
    <mergeCell ref="C5:F5"/>
    <mergeCell ref="C6:F6"/>
    <mergeCell ref="C7:F7"/>
    <mergeCell ref="H94:I94"/>
    <mergeCell ref="H95:I95"/>
    <mergeCell ref="H77:I77"/>
    <mergeCell ref="C29:D29"/>
    <mergeCell ref="C30:D30"/>
    <mergeCell ref="H78:H80"/>
    <mergeCell ref="C32:E32"/>
    <mergeCell ref="H57:H60"/>
    <mergeCell ref="H61:H64"/>
    <mergeCell ref="H65:H68"/>
    <mergeCell ref="H69:H72"/>
    <mergeCell ref="H73:H76"/>
    <mergeCell ref="H37:H40"/>
    <mergeCell ref="H41:H44"/>
    <mergeCell ref="H45:H48"/>
    <mergeCell ref="H49:H52"/>
    <mergeCell ref="K9:L9"/>
    <mergeCell ref="B37:G39"/>
    <mergeCell ref="H84:H87"/>
    <mergeCell ref="H88:I88"/>
    <mergeCell ref="H89:I89"/>
    <mergeCell ref="H53:H56"/>
    <mergeCell ref="B36:G36"/>
    <mergeCell ref="H17:H20"/>
    <mergeCell ref="H21:H24"/>
    <mergeCell ref="H25:H28"/>
    <mergeCell ref="H29:H32"/>
    <mergeCell ref="H33:H36"/>
    <mergeCell ref="H15:I1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6539-5B1F-4A33-96EC-0ED9E1815CF9}">
  <dimension ref="B1:K95"/>
  <sheetViews>
    <sheetView workbookViewId="0">
      <selection activeCell="J19" sqref="J19"/>
    </sheetView>
  </sheetViews>
  <sheetFormatPr defaultRowHeight="15" x14ac:dyDescent="0.25"/>
  <cols>
    <col min="1" max="1" width="3" customWidth="1"/>
    <col min="2" max="2" width="46.5703125" bestFit="1" customWidth="1"/>
    <col min="3" max="3" width="14.28515625" bestFit="1" customWidth="1"/>
    <col min="4" max="4" width="17.28515625" bestFit="1" customWidth="1"/>
    <col min="5" max="5" width="19.5703125" bestFit="1" customWidth="1"/>
    <col min="6" max="6" width="18" bestFit="1" customWidth="1"/>
    <col min="7" max="7" width="3.140625" customWidth="1"/>
    <col min="9" max="9" width="92.140625" bestFit="1" customWidth="1"/>
    <col min="10" max="10" width="10.85546875" bestFit="1" customWidth="1"/>
    <col min="11" max="11" width="11.7109375" bestFit="1" customWidth="1"/>
  </cols>
  <sheetData>
    <row r="1" spans="2:11" ht="15.75" thickBot="1" x14ac:dyDescent="0.3"/>
    <row r="2" spans="2:11" ht="15.75" thickBot="1" x14ac:dyDescent="0.3">
      <c r="J2" s="25" t="s">
        <v>114</v>
      </c>
      <c r="K2" s="7" t="s">
        <v>115</v>
      </c>
    </row>
    <row r="3" spans="2:11" x14ac:dyDescent="0.25">
      <c r="B3" s="1" t="s">
        <v>0</v>
      </c>
      <c r="C3" s="80"/>
      <c r="D3" s="80"/>
      <c r="E3" s="80"/>
      <c r="F3" s="81"/>
      <c r="H3" s="73" t="s">
        <v>8</v>
      </c>
      <c r="I3" s="74"/>
      <c r="J3" s="24" t="s">
        <v>14</v>
      </c>
      <c r="K3" s="24" t="s">
        <v>14</v>
      </c>
    </row>
    <row r="4" spans="2:11" x14ac:dyDescent="0.25">
      <c r="B4" s="2" t="s">
        <v>1</v>
      </c>
      <c r="C4" s="76"/>
      <c r="D4" s="76"/>
      <c r="E4" s="76"/>
      <c r="F4" s="77"/>
      <c r="H4" s="18" t="s">
        <v>9</v>
      </c>
      <c r="I4" s="6" t="s">
        <v>15</v>
      </c>
      <c r="J4" s="46"/>
      <c r="K4" s="51"/>
    </row>
    <row r="5" spans="2:11" x14ac:dyDescent="0.25">
      <c r="B5" s="2" t="s">
        <v>3</v>
      </c>
      <c r="C5" s="76"/>
      <c r="D5" s="76"/>
      <c r="E5" s="76"/>
      <c r="F5" s="77"/>
      <c r="H5" s="18" t="s">
        <v>10</v>
      </c>
      <c r="I5" s="6" t="s">
        <v>16</v>
      </c>
      <c r="J5" s="46"/>
      <c r="K5" s="39"/>
    </row>
    <row r="6" spans="2:11" x14ac:dyDescent="0.25">
      <c r="B6" s="2" t="s">
        <v>2</v>
      </c>
      <c r="C6" s="76"/>
      <c r="D6" s="76"/>
      <c r="E6" s="76"/>
      <c r="F6" s="77"/>
      <c r="H6" s="18"/>
      <c r="I6" s="6" t="s">
        <v>20</v>
      </c>
      <c r="J6" s="47">
        <v>0.2</v>
      </c>
      <c r="K6" s="41">
        <f>J6</f>
        <v>0.2</v>
      </c>
    </row>
    <row r="7" spans="2:11" x14ac:dyDescent="0.25">
      <c r="B7" s="2" t="s">
        <v>4</v>
      </c>
      <c r="C7" s="76"/>
      <c r="D7" s="76"/>
      <c r="E7" s="76"/>
      <c r="F7" s="77"/>
      <c r="H7" s="18" t="s">
        <v>11</v>
      </c>
      <c r="I7" s="6" t="s">
        <v>17</v>
      </c>
      <c r="J7" s="48">
        <f>J4-J4*J6</f>
        <v>0</v>
      </c>
      <c r="K7" s="41">
        <f>J7</f>
        <v>0</v>
      </c>
    </row>
    <row r="8" spans="2:11" x14ac:dyDescent="0.25">
      <c r="B8" s="2" t="s">
        <v>5</v>
      </c>
      <c r="C8" s="76"/>
      <c r="D8" s="76"/>
      <c r="E8" s="76"/>
      <c r="F8" s="77"/>
      <c r="H8" s="18" t="s">
        <v>12</v>
      </c>
      <c r="I8" s="6" t="s">
        <v>18</v>
      </c>
      <c r="J8" s="46"/>
      <c r="K8" s="39"/>
    </row>
    <row r="9" spans="2:11" x14ac:dyDescent="0.25">
      <c r="B9" s="2" t="s">
        <v>6</v>
      </c>
      <c r="C9" s="76"/>
      <c r="D9" s="76"/>
      <c r="E9" s="76"/>
      <c r="F9" s="77"/>
      <c r="H9" s="18" t="s">
        <v>13</v>
      </c>
      <c r="I9" s="6" t="s">
        <v>19</v>
      </c>
      <c r="J9" s="48">
        <f>(J7*J8+J4*J5)*$C$5</f>
        <v>0</v>
      </c>
      <c r="K9" s="48">
        <f>(K7*K8+K4*K5)*$C$5</f>
        <v>0</v>
      </c>
    </row>
    <row r="10" spans="2:11" ht="15.75" thickBot="1" x14ac:dyDescent="0.3">
      <c r="B10" s="3" t="s">
        <v>7</v>
      </c>
      <c r="C10" s="78"/>
      <c r="D10" s="78"/>
      <c r="E10" s="78"/>
      <c r="F10" s="79"/>
      <c r="H10" s="63" t="s">
        <v>21</v>
      </c>
      <c r="I10" s="64"/>
      <c r="J10" s="48" t="s">
        <v>14</v>
      </c>
      <c r="K10" s="41" t="s">
        <v>14</v>
      </c>
    </row>
    <row r="11" spans="2:11" ht="15.75" thickBot="1" x14ac:dyDescent="0.3">
      <c r="B11" s="5"/>
      <c r="C11" s="4"/>
      <c r="D11" s="4"/>
      <c r="E11" s="4"/>
      <c r="F11" s="4"/>
      <c r="H11" s="18" t="s">
        <v>9</v>
      </c>
      <c r="I11" s="6" t="s">
        <v>22</v>
      </c>
      <c r="J11" s="49">
        <f>$J$9*0.2</f>
        <v>0</v>
      </c>
      <c r="K11" s="41">
        <f>$K$9*0.2</f>
        <v>0</v>
      </c>
    </row>
    <row r="12" spans="2:11" ht="30.75" thickBot="1" x14ac:dyDescent="0.3">
      <c r="C12" s="14" t="s">
        <v>41</v>
      </c>
      <c r="D12" s="12" t="s">
        <v>42</v>
      </c>
      <c r="E12" s="38" t="s">
        <v>139</v>
      </c>
      <c r="F12" s="10" t="s">
        <v>43</v>
      </c>
      <c r="H12" s="18" t="s">
        <v>10</v>
      </c>
      <c r="I12" s="6" t="s">
        <v>23</v>
      </c>
      <c r="J12" s="48">
        <f>J9*0.05</f>
        <v>0</v>
      </c>
      <c r="K12" s="41">
        <f>$K$9*0.05</f>
        <v>0</v>
      </c>
    </row>
    <row r="13" spans="2:11" x14ac:dyDescent="0.25">
      <c r="B13" s="1" t="s">
        <v>26</v>
      </c>
      <c r="C13" s="26">
        <v>100</v>
      </c>
      <c r="D13" s="27"/>
      <c r="E13" s="27"/>
      <c r="F13" s="8">
        <f>C13*D13*0.1964</f>
        <v>0</v>
      </c>
      <c r="H13" s="18" t="s">
        <v>11</v>
      </c>
      <c r="I13" s="6" t="s">
        <v>24</v>
      </c>
      <c r="J13" s="48">
        <f>J12</f>
        <v>0</v>
      </c>
      <c r="K13" s="41">
        <f>$K$9*0.05</f>
        <v>0</v>
      </c>
    </row>
    <row r="14" spans="2:11" x14ac:dyDescent="0.25">
      <c r="B14" s="2" t="s">
        <v>27</v>
      </c>
      <c r="C14" s="26"/>
      <c r="D14" s="27"/>
      <c r="E14" s="27"/>
      <c r="F14" s="8">
        <f t="shared" ref="F14:F27" si="0">C14*D14*0.1964</f>
        <v>0</v>
      </c>
      <c r="H14" s="18" t="s">
        <v>12</v>
      </c>
      <c r="I14" s="6" t="s">
        <v>25</v>
      </c>
      <c r="J14" s="48">
        <f>J9-(J9*0.3)-J95</f>
        <v>-478.56</v>
      </c>
      <c r="K14" s="41">
        <f>K9-(K9*0.3)-K95</f>
        <v>-478.56</v>
      </c>
    </row>
    <row r="15" spans="2:11" x14ac:dyDescent="0.25">
      <c r="B15" s="2" t="s">
        <v>28</v>
      </c>
      <c r="C15" s="26"/>
      <c r="D15" s="27"/>
      <c r="E15" s="27"/>
      <c r="F15" s="8">
        <f t="shared" si="0"/>
        <v>0</v>
      </c>
      <c r="H15" s="63" t="s">
        <v>44</v>
      </c>
      <c r="I15" s="64"/>
      <c r="J15" s="48" t="s">
        <v>14</v>
      </c>
      <c r="K15" s="41" t="s">
        <v>14</v>
      </c>
    </row>
    <row r="16" spans="2:11" x14ac:dyDescent="0.25">
      <c r="B16" s="2" t="s">
        <v>29</v>
      </c>
      <c r="C16" s="26"/>
      <c r="D16" s="27"/>
      <c r="E16" s="27"/>
      <c r="F16" s="8">
        <f t="shared" si="0"/>
        <v>0</v>
      </c>
      <c r="H16" s="21" t="s">
        <v>9</v>
      </c>
      <c r="I16" s="6" t="s">
        <v>45</v>
      </c>
      <c r="J16" s="48"/>
      <c r="K16" s="41"/>
    </row>
    <row r="17" spans="2:11" x14ac:dyDescent="0.25">
      <c r="B17" s="2" t="s">
        <v>30</v>
      </c>
      <c r="C17" s="26"/>
      <c r="D17" s="27"/>
      <c r="E17" s="27"/>
      <c r="F17" s="8">
        <f t="shared" si="0"/>
        <v>0</v>
      </c>
      <c r="H17" s="60" t="s">
        <v>46</v>
      </c>
      <c r="I17" s="6" t="s">
        <v>49</v>
      </c>
      <c r="J17" s="41">
        <f>C13*D13</f>
        <v>0</v>
      </c>
      <c r="K17" s="41">
        <f>J17</f>
        <v>0</v>
      </c>
    </row>
    <row r="18" spans="2:11" x14ac:dyDescent="0.25">
      <c r="B18" s="2" t="s">
        <v>31</v>
      </c>
      <c r="C18" s="26"/>
      <c r="D18" s="27"/>
      <c r="E18" s="27"/>
      <c r="F18" s="8">
        <f t="shared" si="0"/>
        <v>0</v>
      </c>
      <c r="H18" s="60"/>
      <c r="I18" s="6" t="s">
        <v>47</v>
      </c>
      <c r="J18" s="41">
        <f>F13</f>
        <v>0</v>
      </c>
      <c r="K18" s="41">
        <f>J18</f>
        <v>0</v>
      </c>
    </row>
    <row r="19" spans="2:11" x14ac:dyDescent="0.25">
      <c r="B19" s="2" t="s">
        <v>32</v>
      </c>
      <c r="C19" s="26"/>
      <c r="D19" s="27"/>
      <c r="E19" s="27"/>
      <c r="F19" s="8">
        <f t="shared" si="0"/>
        <v>0</v>
      </c>
      <c r="H19" s="60"/>
      <c r="I19" s="6" t="s">
        <v>48</v>
      </c>
      <c r="J19" s="41">
        <f>J17*$E$13*0.015</f>
        <v>0</v>
      </c>
      <c r="K19" s="41">
        <f>K17*$E$13*0.015</f>
        <v>0</v>
      </c>
    </row>
    <row r="20" spans="2:11" x14ac:dyDescent="0.25">
      <c r="B20" s="2" t="s">
        <v>33</v>
      </c>
      <c r="C20" s="26"/>
      <c r="D20" s="27"/>
      <c r="E20" s="27"/>
      <c r="F20" s="8">
        <f t="shared" si="0"/>
        <v>0</v>
      </c>
      <c r="H20" s="60"/>
      <c r="I20" s="6" t="s">
        <v>50</v>
      </c>
      <c r="J20" s="41">
        <f>J17+J18+J19</f>
        <v>0</v>
      </c>
      <c r="K20" s="41">
        <f>K17+K18+K19</f>
        <v>0</v>
      </c>
    </row>
    <row r="21" spans="2:11" x14ac:dyDescent="0.25">
      <c r="B21" s="2" t="s">
        <v>34</v>
      </c>
      <c r="C21" s="26"/>
      <c r="D21" s="27"/>
      <c r="E21" s="27"/>
      <c r="F21" s="8">
        <f t="shared" si="0"/>
        <v>0</v>
      </c>
      <c r="H21" s="65" t="s">
        <v>53</v>
      </c>
      <c r="I21" s="15" t="s">
        <v>51</v>
      </c>
      <c r="J21" s="43">
        <f>C14*D14</f>
        <v>0</v>
      </c>
      <c r="K21" s="43">
        <f>J21</f>
        <v>0</v>
      </c>
    </row>
    <row r="22" spans="2:11" x14ac:dyDescent="0.25">
      <c r="B22" s="2" t="s">
        <v>35</v>
      </c>
      <c r="C22" s="26"/>
      <c r="D22" s="27"/>
      <c r="E22" s="27"/>
      <c r="F22" s="8">
        <f t="shared" si="0"/>
        <v>0</v>
      </c>
      <c r="H22" s="65"/>
      <c r="I22" s="15" t="s">
        <v>47</v>
      </c>
      <c r="J22" s="43">
        <f>F14</f>
        <v>0</v>
      </c>
      <c r="K22" s="43">
        <f>J22</f>
        <v>0</v>
      </c>
    </row>
    <row r="23" spans="2:11" x14ac:dyDescent="0.25">
      <c r="B23" s="2" t="s">
        <v>36</v>
      </c>
      <c r="C23" s="26"/>
      <c r="D23" s="27"/>
      <c r="E23" s="27"/>
      <c r="F23" s="8">
        <f t="shared" si="0"/>
        <v>0</v>
      </c>
      <c r="H23" s="65"/>
      <c r="I23" s="15" t="s">
        <v>48</v>
      </c>
      <c r="J23" s="43">
        <f>J21*$E$14*0.015</f>
        <v>0</v>
      </c>
      <c r="K23" s="43">
        <f>K21*$E$14*0.015</f>
        <v>0</v>
      </c>
    </row>
    <row r="24" spans="2:11" x14ac:dyDescent="0.25">
      <c r="B24" s="2" t="s">
        <v>37</v>
      </c>
      <c r="C24" s="26"/>
      <c r="D24" s="27"/>
      <c r="E24" s="27"/>
      <c r="F24" s="8">
        <f t="shared" si="0"/>
        <v>0</v>
      </c>
      <c r="H24" s="65"/>
      <c r="I24" s="15" t="s">
        <v>52</v>
      </c>
      <c r="J24" s="43">
        <f>J21+J22+J23</f>
        <v>0</v>
      </c>
      <c r="K24" s="43">
        <f>K21+K22+K23</f>
        <v>0</v>
      </c>
    </row>
    <row r="25" spans="2:11" x14ac:dyDescent="0.25">
      <c r="B25" s="2" t="s">
        <v>38</v>
      </c>
      <c r="C25" s="26"/>
      <c r="D25" s="27"/>
      <c r="E25" s="27"/>
      <c r="F25" s="8">
        <f t="shared" si="0"/>
        <v>0</v>
      </c>
      <c r="H25" s="60" t="s">
        <v>62</v>
      </c>
      <c r="I25" s="6" t="s">
        <v>54</v>
      </c>
      <c r="J25" s="41">
        <f>C15*D15</f>
        <v>0</v>
      </c>
      <c r="K25" s="41">
        <f>J25</f>
        <v>0</v>
      </c>
    </row>
    <row r="26" spans="2:11" x14ac:dyDescent="0.25">
      <c r="B26" s="2" t="s">
        <v>39</v>
      </c>
      <c r="C26" s="26"/>
      <c r="D26" s="27"/>
      <c r="E26" s="27"/>
      <c r="F26" s="8">
        <f t="shared" si="0"/>
        <v>0</v>
      </c>
      <c r="H26" s="60"/>
      <c r="I26" s="6" t="s">
        <v>47</v>
      </c>
      <c r="J26" s="41">
        <f>F15</f>
        <v>0</v>
      </c>
      <c r="K26" s="41">
        <f>J26</f>
        <v>0</v>
      </c>
    </row>
    <row r="27" spans="2:11" ht="15.75" thickBot="1" x14ac:dyDescent="0.3">
      <c r="B27" s="3" t="s">
        <v>40</v>
      </c>
      <c r="C27" s="26"/>
      <c r="D27" s="27"/>
      <c r="E27" s="27"/>
      <c r="F27" s="8">
        <f t="shared" si="0"/>
        <v>0</v>
      </c>
      <c r="H27" s="60"/>
      <c r="I27" s="6" t="s">
        <v>48</v>
      </c>
      <c r="J27" s="41">
        <f>J25*$E$15*0.015</f>
        <v>0</v>
      </c>
      <c r="K27" s="41">
        <f>K25*$E$15*0.015</f>
        <v>0</v>
      </c>
    </row>
    <row r="28" spans="2:11" ht="15.75" thickBot="1" x14ac:dyDescent="0.3">
      <c r="H28" s="60"/>
      <c r="I28" s="6" t="s">
        <v>55</v>
      </c>
      <c r="J28" s="41">
        <f>J25+J26+J27</f>
        <v>0</v>
      </c>
      <c r="K28" s="41">
        <f>K25+K26+K27</f>
        <v>0</v>
      </c>
    </row>
    <row r="29" spans="2:11" ht="15.75" thickBot="1" x14ac:dyDescent="0.3">
      <c r="C29" s="71" t="s">
        <v>94</v>
      </c>
      <c r="D29" s="71"/>
      <c r="E29" s="12" t="s">
        <v>95</v>
      </c>
      <c r="F29" s="10" t="s">
        <v>100</v>
      </c>
      <c r="H29" s="65" t="s">
        <v>63</v>
      </c>
      <c r="I29" s="15" t="s">
        <v>56</v>
      </c>
      <c r="J29" s="43">
        <f>C16*D16</f>
        <v>0</v>
      </c>
      <c r="K29" s="43">
        <f>J29</f>
        <v>0</v>
      </c>
    </row>
    <row r="30" spans="2:11" ht="15.75" thickBot="1" x14ac:dyDescent="0.3">
      <c r="B30" s="9" t="s">
        <v>93</v>
      </c>
      <c r="C30" s="72">
        <f>C5*5</f>
        <v>0</v>
      </c>
      <c r="D30" s="72"/>
      <c r="E30" s="13"/>
      <c r="F30" s="11"/>
      <c r="H30" s="65"/>
      <c r="I30" s="15" t="s">
        <v>47</v>
      </c>
      <c r="J30" s="43">
        <f>F16</f>
        <v>0</v>
      </c>
      <c r="K30" s="43">
        <f>J30</f>
        <v>0</v>
      </c>
    </row>
    <row r="31" spans="2:11" x14ac:dyDescent="0.25">
      <c r="H31" s="65"/>
      <c r="I31" s="15" t="s">
        <v>48</v>
      </c>
      <c r="J31" s="43">
        <f>J29*$E$16*0.015</f>
        <v>0</v>
      </c>
      <c r="K31" s="43">
        <f>K29*$E$16*0.015</f>
        <v>0</v>
      </c>
    </row>
    <row r="32" spans="2:11" ht="15.75" thickBot="1" x14ac:dyDescent="0.3">
      <c r="H32" s="65"/>
      <c r="I32" s="15" t="s">
        <v>57</v>
      </c>
      <c r="J32" s="43">
        <f>J29+J30+J31</f>
        <v>0</v>
      </c>
      <c r="K32" s="43">
        <f>K29+K30+K31</f>
        <v>0</v>
      </c>
    </row>
    <row r="33" spans="2:11" x14ac:dyDescent="0.25">
      <c r="B33" s="66" t="s">
        <v>140</v>
      </c>
      <c r="C33" s="67"/>
      <c r="D33" s="67"/>
      <c r="E33" s="67"/>
      <c r="F33" s="67"/>
      <c r="G33" s="68"/>
      <c r="H33" s="60" t="s">
        <v>64</v>
      </c>
      <c r="I33" s="6" t="s">
        <v>58</v>
      </c>
      <c r="J33" s="41">
        <f>C17*D17</f>
        <v>0</v>
      </c>
      <c r="K33" s="41">
        <f>J33</f>
        <v>0</v>
      </c>
    </row>
    <row r="34" spans="2:11" x14ac:dyDescent="0.25">
      <c r="B34" s="54" t="s">
        <v>141</v>
      </c>
      <c r="C34" s="55"/>
      <c r="D34" s="55"/>
      <c r="E34" s="55"/>
      <c r="F34" s="55"/>
      <c r="G34" s="56"/>
      <c r="H34" s="60"/>
      <c r="I34" s="6" t="s">
        <v>47</v>
      </c>
      <c r="J34" s="41">
        <f>F17</f>
        <v>0</v>
      </c>
      <c r="K34" s="41">
        <f>J34</f>
        <v>0</v>
      </c>
    </row>
    <row r="35" spans="2:11" x14ac:dyDescent="0.25">
      <c r="B35" s="54"/>
      <c r="C35" s="55"/>
      <c r="D35" s="55"/>
      <c r="E35" s="55"/>
      <c r="F35" s="55"/>
      <c r="G35" s="56"/>
      <c r="H35" s="60"/>
      <c r="I35" s="6" t="s">
        <v>48</v>
      </c>
      <c r="J35" s="41">
        <f>J33*$E$17*0.015</f>
        <v>0</v>
      </c>
      <c r="K35" s="41">
        <f>K33*$E$17*0.015</f>
        <v>0</v>
      </c>
    </row>
    <row r="36" spans="2:11" ht="15.75" thickBot="1" x14ac:dyDescent="0.3">
      <c r="B36" s="57"/>
      <c r="C36" s="58"/>
      <c r="D36" s="58"/>
      <c r="E36" s="58"/>
      <c r="F36" s="58"/>
      <c r="G36" s="59"/>
      <c r="H36" s="60"/>
      <c r="I36" s="6" t="s">
        <v>59</v>
      </c>
      <c r="J36" s="41">
        <f>J33+J34+J35</f>
        <v>0</v>
      </c>
      <c r="K36" s="41">
        <f>K33+K34+K35</f>
        <v>0</v>
      </c>
    </row>
    <row r="37" spans="2:11" x14ac:dyDescent="0.25">
      <c r="H37" s="65" t="s">
        <v>65</v>
      </c>
      <c r="I37" s="15" t="s">
        <v>60</v>
      </c>
      <c r="J37" s="43">
        <f>C18*D18</f>
        <v>0</v>
      </c>
      <c r="K37" s="43">
        <f>J37</f>
        <v>0</v>
      </c>
    </row>
    <row r="38" spans="2:11" x14ac:dyDescent="0.25">
      <c r="H38" s="65"/>
      <c r="I38" s="15" t="s">
        <v>47</v>
      </c>
      <c r="J38" s="43">
        <f>F18</f>
        <v>0</v>
      </c>
      <c r="K38" s="43">
        <f>J38</f>
        <v>0</v>
      </c>
    </row>
    <row r="39" spans="2:11" x14ac:dyDescent="0.25">
      <c r="H39" s="65"/>
      <c r="I39" s="15" t="s">
        <v>48</v>
      </c>
      <c r="J39" s="43">
        <f>J37*$E$18*0.015</f>
        <v>0</v>
      </c>
      <c r="K39" s="43">
        <f>K37*$E$18*0.015</f>
        <v>0</v>
      </c>
    </row>
    <row r="40" spans="2:11" x14ac:dyDescent="0.25">
      <c r="H40" s="65"/>
      <c r="I40" s="15" t="s">
        <v>61</v>
      </c>
      <c r="J40" s="43">
        <f>J37+J38+J39</f>
        <v>0</v>
      </c>
      <c r="K40" s="43">
        <f>K37+K38+K39</f>
        <v>0</v>
      </c>
    </row>
    <row r="41" spans="2:11" x14ac:dyDescent="0.25">
      <c r="H41" s="60" t="s">
        <v>69</v>
      </c>
      <c r="I41" s="6" t="s">
        <v>66</v>
      </c>
      <c r="J41" s="41">
        <f>C19*D19</f>
        <v>0</v>
      </c>
      <c r="K41" s="41">
        <f>J41</f>
        <v>0</v>
      </c>
    </row>
    <row r="42" spans="2:11" x14ac:dyDescent="0.25">
      <c r="H42" s="60"/>
      <c r="I42" s="6" t="s">
        <v>47</v>
      </c>
      <c r="J42" s="41">
        <f>F19</f>
        <v>0</v>
      </c>
      <c r="K42" s="41">
        <f>J42</f>
        <v>0</v>
      </c>
    </row>
    <row r="43" spans="2:11" x14ac:dyDescent="0.25">
      <c r="H43" s="60"/>
      <c r="I43" s="6" t="s">
        <v>48</v>
      </c>
      <c r="J43" s="41">
        <f>J41*$E$19*0.015</f>
        <v>0</v>
      </c>
      <c r="K43" s="41">
        <f>K41*$E$19*0.015</f>
        <v>0</v>
      </c>
    </row>
    <row r="44" spans="2:11" x14ac:dyDescent="0.25">
      <c r="H44" s="60"/>
      <c r="I44" s="6" t="s">
        <v>67</v>
      </c>
      <c r="J44" s="41">
        <f>J41+J42+J43</f>
        <v>0</v>
      </c>
      <c r="K44" s="41">
        <f>K41+K42+K43</f>
        <v>0</v>
      </c>
    </row>
    <row r="45" spans="2:11" x14ac:dyDescent="0.25">
      <c r="H45" s="65" t="s">
        <v>68</v>
      </c>
      <c r="I45" s="15" t="s">
        <v>70</v>
      </c>
      <c r="J45" s="43">
        <f>C20*D20</f>
        <v>0</v>
      </c>
      <c r="K45" s="43">
        <f>J45</f>
        <v>0</v>
      </c>
    </row>
    <row r="46" spans="2:11" x14ac:dyDescent="0.25">
      <c r="H46" s="65"/>
      <c r="I46" s="15" t="s">
        <v>47</v>
      </c>
      <c r="J46" s="43">
        <f>F20</f>
        <v>0</v>
      </c>
      <c r="K46" s="43">
        <f>J46</f>
        <v>0</v>
      </c>
    </row>
    <row r="47" spans="2:11" x14ac:dyDescent="0.25">
      <c r="H47" s="65"/>
      <c r="I47" s="15" t="s">
        <v>48</v>
      </c>
      <c r="J47" s="43">
        <f>J45*$E$20*0.015</f>
        <v>0</v>
      </c>
      <c r="K47" s="43">
        <f>K45*$E$20*0.015</f>
        <v>0</v>
      </c>
    </row>
    <row r="48" spans="2:11" x14ac:dyDescent="0.25">
      <c r="H48" s="65"/>
      <c r="I48" s="15" t="s">
        <v>71</v>
      </c>
      <c r="J48" s="43">
        <f>J45+J46+J47</f>
        <v>0</v>
      </c>
      <c r="K48" s="43">
        <f>K45+K46+K47</f>
        <v>0</v>
      </c>
    </row>
    <row r="49" spans="8:11" x14ac:dyDescent="0.25">
      <c r="H49" s="60" t="s">
        <v>76</v>
      </c>
      <c r="I49" s="6" t="s">
        <v>72</v>
      </c>
      <c r="J49" s="41">
        <f>C21*D21</f>
        <v>0</v>
      </c>
      <c r="K49" s="41">
        <f>J49</f>
        <v>0</v>
      </c>
    </row>
    <row r="50" spans="8:11" x14ac:dyDescent="0.25">
      <c r="H50" s="60"/>
      <c r="I50" s="6" t="s">
        <v>47</v>
      </c>
      <c r="J50" s="41">
        <f>F21</f>
        <v>0</v>
      </c>
      <c r="K50" s="41">
        <f>J50</f>
        <v>0</v>
      </c>
    </row>
    <row r="51" spans="8:11" x14ac:dyDescent="0.25">
      <c r="H51" s="60"/>
      <c r="I51" s="6" t="s">
        <v>48</v>
      </c>
      <c r="J51" s="41">
        <f>J49*$E$21*0.015</f>
        <v>0</v>
      </c>
      <c r="K51" s="41">
        <f>K49*$E$21*0.015</f>
        <v>0</v>
      </c>
    </row>
    <row r="52" spans="8:11" x14ac:dyDescent="0.25">
      <c r="H52" s="60"/>
      <c r="I52" s="6" t="s">
        <v>73</v>
      </c>
      <c r="J52" s="41">
        <f>J49+J50+J51</f>
        <v>0</v>
      </c>
      <c r="K52" s="41">
        <f>K49+K50+K51</f>
        <v>0</v>
      </c>
    </row>
    <row r="53" spans="8:11" x14ac:dyDescent="0.25">
      <c r="H53" s="65" t="s">
        <v>77</v>
      </c>
      <c r="I53" s="15" t="s">
        <v>74</v>
      </c>
      <c r="J53" s="43">
        <f>C22*D22</f>
        <v>0</v>
      </c>
      <c r="K53" s="43">
        <f>J53</f>
        <v>0</v>
      </c>
    </row>
    <row r="54" spans="8:11" x14ac:dyDescent="0.25">
      <c r="H54" s="65"/>
      <c r="I54" s="15" t="s">
        <v>47</v>
      </c>
      <c r="J54" s="43">
        <f>F22</f>
        <v>0</v>
      </c>
      <c r="K54" s="43">
        <f>J54</f>
        <v>0</v>
      </c>
    </row>
    <row r="55" spans="8:11" x14ac:dyDescent="0.25">
      <c r="H55" s="65"/>
      <c r="I55" s="15" t="s">
        <v>48</v>
      </c>
      <c r="J55" s="43">
        <f>J53*$E$22*0.015</f>
        <v>0</v>
      </c>
      <c r="K55" s="43">
        <f>K53*$E$22*0.015</f>
        <v>0</v>
      </c>
    </row>
    <row r="56" spans="8:11" x14ac:dyDescent="0.25">
      <c r="H56" s="65"/>
      <c r="I56" s="15" t="s">
        <v>75</v>
      </c>
      <c r="J56" s="43">
        <f>J53+J54+J55</f>
        <v>0</v>
      </c>
      <c r="K56" s="43">
        <f>K53+K54+K55</f>
        <v>0</v>
      </c>
    </row>
    <row r="57" spans="8:11" x14ac:dyDescent="0.25">
      <c r="H57" s="60" t="s">
        <v>78</v>
      </c>
      <c r="I57" s="6" t="s">
        <v>79</v>
      </c>
      <c r="J57" s="41">
        <f>C23*D23</f>
        <v>0</v>
      </c>
      <c r="K57" s="41">
        <f>J57</f>
        <v>0</v>
      </c>
    </row>
    <row r="58" spans="8:11" x14ac:dyDescent="0.25">
      <c r="H58" s="60"/>
      <c r="I58" s="6" t="s">
        <v>47</v>
      </c>
      <c r="J58" s="41">
        <f>F23</f>
        <v>0</v>
      </c>
      <c r="K58" s="41">
        <f>J58</f>
        <v>0</v>
      </c>
    </row>
    <row r="59" spans="8:11" x14ac:dyDescent="0.25">
      <c r="H59" s="60"/>
      <c r="I59" s="6" t="s">
        <v>48</v>
      </c>
      <c r="J59" s="41">
        <f>J57*$E$23*0.015</f>
        <v>0</v>
      </c>
      <c r="K59" s="41">
        <f>K57*$E$23*0.015</f>
        <v>0</v>
      </c>
    </row>
    <row r="60" spans="8:11" x14ac:dyDescent="0.25">
      <c r="H60" s="60"/>
      <c r="I60" s="6" t="s">
        <v>80</v>
      </c>
      <c r="J60" s="41">
        <f>J57+J58+J59</f>
        <v>0</v>
      </c>
      <c r="K60" s="41">
        <f>K57+K58+K59</f>
        <v>0</v>
      </c>
    </row>
    <row r="61" spans="8:11" x14ac:dyDescent="0.25">
      <c r="H61" s="65" t="s">
        <v>83</v>
      </c>
      <c r="I61" s="15" t="s">
        <v>81</v>
      </c>
      <c r="J61" s="43">
        <f>C24*D24</f>
        <v>0</v>
      </c>
      <c r="K61" s="43">
        <f>J61</f>
        <v>0</v>
      </c>
    </row>
    <row r="62" spans="8:11" x14ac:dyDescent="0.25">
      <c r="H62" s="65"/>
      <c r="I62" s="15" t="s">
        <v>47</v>
      </c>
      <c r="J62" s="43">
        <f>F24</f>
        <v>0</v>
      </c>
      <c r="K62" s="43">
        <f>J62</f>
        <v>0</v>
      </c>
    </row>
    <row r="63" spans="8:11" x14ac:dyDescent="0.25">
      <c r="H63" s="65"/>
      <c r="I63" s="15" t="s">
        <v>48</v>
      </c>
      <c r="J63" s="43">
        <f>J61*$E$24*0.015</f>
        <v>0</v>
      </c>
      <c r="K63" s="43">
        <f>K61*$E$24*0.015</f>
        <v>0</v>
      </c>
    </row>
    <row r="64" spans="8:11" x14ac:dyDescent="0.25">
      <c r="H64" s="65"/>
      <c r="I64" s="15" t="s">
        <v>82</v>
      </c>
      <c r="J64" s="43">
        <f>J61+J62+J63</f>
        <v>0</v>
      </c>
      <c r="K64" s="43">
        <f>K61+K62+K63</f>
        <v>0</v>
      </c>
    </row>
    <row r="65" spans="8:11" x14ac:dyDescent="0.25">
      <c r="H65" s="60" t="s">
        <v>84</v>
      </c>
      <c r="I65" s="6" t="s">
        <v>85</v>
      </c>
      <c r="J65" s="41">
        <f>C25*D25</f>
        <v>0</v>
      </c>
      <c r="K65" s="41">
        <f>J65</f>
        <v>0</v>
      </c>
    </row>
    <row r="66" spans="8:11" x14ac:dyDescent="0.25">
      <c r="H66" s="60"/>
      <c r="I66" s="6" t="s">
        <v>47</v>
      </c>
      <c r="J66" s="41">
        <f>F25</f>
        <v>0</v>
      </c>
      <c r="K66" s="41">
        <f>J66</f>
        <v>0</v>
      </c>
    </row>
    <row r="67" spans="8:11" x14ac:dyDescent="0.25">
      <c r="H67" s="60"/>
      <c r="I67" s="6" t="s">
        <v>48</v>
      </c>
      <c r="J67" s="41">
        <f>J65*$E$25*0.015</f>
        <v>0</v>
      </c>
      <c r="K67" s="41">
        <f>K65*$E$25*0.015</f>
        <v>0</v>
      </c>
    </row>
    <row r="68" spans="8:11" x14ac:dyDescent="0.25">
      <c r="H68" s="60"/>
      <c r="I68" s="6" t="s">
        <v>86</v>
      </c>
      <c r="J68" s="41">
        <f>J65+J66+J67</f>
        <v>0</v>
      </c>
      <c r="K68" s="41">
        <f>K65+K66+K67</f>
        <v>0</v>
      </c>
    </row>
    <row r="69" spans="8:11" x14ac:dyDescent="0.25">
      <c r="H69" s="65" t="s">
        <v>157</v>
      </c>
      <c r="I69" s="15" t="s">
        <v>87</v>
      </c>
      <c r="J69" s="43">
        <f>C26*D26</f>
        <v>0</v>
      </c>
      <c r="K69" s="43">
        <f>J69</f>
        <v>0</v>
      </c>
    </row>
    <row r="70" spans="8:11" x14ac:dyDescent="0.25">
      <c r="H70" s="65"/>
      <c r="I70" s="15" t="s">
        <v>47</v>
      </c>
      <c r="J70" s="43">
        <f>F26</f>
        <v>0</v>
      </c>
      <c r="K70" s="43">
        <f>J70</f>
        <v>0</v>
      </c>
    </row>
    <row r="71" spans="8:11" x14ac:dyDescent="0.25">
      <c r="H71" s="65"/>
      <c r="I71" s="15" t="s">
        <v>48</v>
      </c>
      <c r="J71" s="43">
        <f>J69*$E$26*0.015</f>
        <v>0</v>
      </c>
      <c r="K71" s="43">
        <f>K69*$E$26*0.015</f>
        <v>0</v>
      </c>
    </row>
    <row r="72" spans="8:11" x14ac:dyDescent="0.25">
      <c r="H72" s="65"/>
      <c r="I72" s="15" t="s">
        <v>88</v>
      </c>
      <c r="J72" s="43">
        <f>J69+J70+J71</f>
        <v>0</v>
      </c>
      <c r="K72" s="43">
        <f>K69+K70+K71</f>
        <v>0</v>
      </c>
    </row>
    <row r="73" spans="8:11" x14ac:dyDescent="0.25">
      <c r="H73" s="60" t="s">
        <v>158</v>
      </c>
      <c r="I73" s="6" t="s">
        <v>89</v>
      </c>
      <c r="J73" s="41">
        <f>C27*D27</f>
        <v>0</v>
      </c>
      <c r="K73" s="41">
        <f>J73</f>
        <v>0</v>
      </c>
    </row>
    <row r="74" spans="8:11" x14ac:dyDescent="0.25">
      <c r="H74" s="60"/>
      <c r="I74" s="6" t="s">
        <v>47</v>
      </c>
      <c r="J74" s="41">
        <f>F27</f>
        <v>0</v>
      </c>
      <c r="K74" s="41">
        <f>J74</f>
        <v>0</v>
      </c>
    </row>
    <row r="75" spans="8:11" x14ac:dyDescent="0.25">
      <c r="H75" s="60"/>
      <c r="I75" s="6" t="s">
        <v>48</v>
      </c>
      <c r="J75" s="41">
        <f>J73*$E$27*0.015</f>
        <v>0</v>
      </c>
      <c r="K75" s="41">
        <f>K73*$E$27*0.015</f>
        <v>0</v>
      </c>
    </row>
    <row r="76" spans="8:11" x14ac:dyDescent="0.25">
      <c r="H76" s="60"/>
      <c r="I76" s="6" t="s">
        <v>90</v>
      </c>
      <c r="J76" s="41">
        <f>J73+J74+J75</f>
        <v>0</v>
      </c>
      <c r="K76" s="41">
        <f>K73+K74+K75</f>
        <v>0</v>
      </c>
    </row>
    <row r="77" spans="8:11" x14ac:dyDescent="0.25">
      <c r="H77" s="61" t="s">
        <v>91</v>
      </c>
      <c r="I77" s="62"/>
      <c r="J77" s="48">
        <f>J20+J24+J28+J32+J36+J40+J44+J48+J52+J56+J60+J64+J68+J72+J76</f>
        <v>0</v>
      </c>
      <c r="K77" s="41">
        <f>K20+K24+K28+K32+K36+K40+K44+K48+K52+K56+K60+K64+K68+K72+K76</f>
        <v>0</v>
      </c>
    </row>
    <row r="78" spans="8:11" x14ac:dyDescent="0.25">
      <c r="H78" s="60" t="s">
        <v>10</v>
      </c>
      <c r="I78" s="6" t="s">
        <v>92</v>
      </c>
      <c r="J78" s="48">
        <f>C30*F30</f>
        <v>0</v>
      </c>
      <c r="K78" s="41">
        <f>J78</f>
        <v>0</v>
      </c>
    </row>
    <row r="79" spans="8:11" x14ac:dyDescent="0.25">
      <c r="H79" s="60"/>
      <c r="I79" s="6" t="s">
        <v>43</v>
      </c>
      <c r="J79" s="48">
        <f>J78*0.1964</f>
        <v>0</v>
      </c>
      <c r="K79" s="41">
        <f>J79</f>
        <v>0</v>
      </c>
    </row>
    <row r="80" spans="8:11" x14ac:dyDescent="0.25">
      <c r="H80" s="60"/>
      <c r="I80" s="6" t="s">
        <v>48</v>
      </c>
      <c r="J80" s="48">
        <f>(J78+J79)*$E$30*0.015</f>
        <v>0</v>
      </c>
      <c r="K80" s="48">
        <f>(K78+K79)*$E$30*0.015</f>
        <v>0</v>
      </c>
    </row>
    <row r="81" spans="8:11" x14ac:dyDescent="0.25">
      <c r="H81" s="21"/>
      <c r="I81" s="6" t="s">
        <v>102</v>
      </c>
      <c r="J81" s="48">
        <f>J78+J79+J80</f>
        <v>0</v>
      </c>
      <c r="K81" s="41">
        <f>K78+K79+K80</f>
        <v>0</v>
      </c>
    </row>
    <row r="82" spans="8:11" x14ac:dyDescent="0.25">
      <c r="H82" s="21" t="s">
        <v>11</v>
      </c>
      <c r="I82" s="16" t="s">
        <v>96</v>
      </c>
      <c r="J82" s="46"/>
      <c r="K82" s="51"/>
    </row>
    <row r="83" spans="8:11" x14ac:dyDescent="0.25">
      <c r="H83" s="18" t="s">
        <v>12</v>
      </c>
      <c r="I83" s="6" t="s">
        <v>97</v>
      </c>
      <c r="J83" s="46"/>
      <c r="K83" s="39"/>
    </row>
    <row r="84" spans="8:11" x14ac:dyDescent="0.25">
      <c r="H84" s="60" t="s">
        <v>46</v>
      </c>
      <c r="I84" s="6" t="s">
        <v>98</v>
      </c>
      <c r="J84" s="48">
        <v>400</v>
      </c>
      <c r="K84" s="41">
        <f>J84</f>
        <v>400</v>
      </c>
    </row>
    <row r="85" spans="8:11" x14ac:dyDescent="0.25">
      <c r="H85" s="60"/>
      <c r="I85" s="6" t="s">
        <v>43</v>
      </c>
      <c r="J85" s="48">
        <f>J84*0.1964</f>
        <v>78.56</v>
      </c>
      <c r="K85" s="41">
        <f>J85</f>
        <v>78.56</v>
      </c>
    </row>
    <row r="86" spans="8:11" x14ac:dyDescent="0.25">
      <c r="H86" s="60"/>
      <c r="I86" s="6" t="s">
        <v>48</v>
      </c>
      <c r="J86" s="46"/>
      <c r="K86" s="39"/>
    </row>
    <row r="87" spans="8:11" x14ac:dyDescent="0.25">
      <c r="H87" s="60"/>
      <c r="I87" s="6" t="s">
        <v>99</v>
      </c>
      <c r="J87" s="48">
        <f>J84+J85+J86</f>
        <v>478.56</v>
      </c>
      <c r="K87" s="41">
        <f>K84+K85+K86</f>
        <v>478.56</v>
      </c>
    </row>
    <row r="88" spans="8:11" x14ac:dyDescent="0.25">
      <c r="H88" s="61" t="s">
        <v>101</v>
      </c>
      <c r="I88" s="62"/>
      <c r="J88" s="48">
        <f>J77+J81+J82+J83+J87</f>
        <v>478.56</v>
      </c>
      <c r="K88" s="41">
        <f>K77+K81+K82+K83+K87</f>
        <v>478.56</v>
      </c>
    </row>
    <row r="89" spans="8:11" x14ac:dyDescent="0.25">
      <c r="H89" s="63" t="s">
        <v>103</v>
      </c>
      <c r="I89" s="64"/>
      <c r="J89" s="48" t="s">
        <v>14</v>
      </c>
      <c r="K89" s="41" t="s">
        <v>14</v>
      </c>
    </row>
    <row r="90" spans="8:11" x14ac:dyDescent="0.25">
      <c r="H90" s="18" t="s">
        <v>46</v>
      </c>
      <c r="I90" s="6" t="s">
        <v>104</v>
      </c>
      <c r="J90" s="46"/>
      <c r="K90" s="39"/>
    </row>
    <row r="91" spans="8:11" x14ac:dyDescent="0.25">
      <c r="H91" s="18" t="s">
        <v>53</v>
      </c>
      <c r="I91" s="6" t="s">
        <v>105</v>
      </c>
      <c r="J91" s="46"/>
      <c r="K91" s="39"/>
    </row>
    <row r="92" spans="8:11" x14ac:dyDescent="0.25">
      <c r="H92" s="18" t="s">
        <v>62</v>
      </c>
      <c r="I92" s="6" t="s">
        <v>107</v>
      </c>
      <c r="J92" s="46"/>
      <c r="K92" s="39"/>
    </row>
    <row r="93" spans="8:11" x14ac:dyDescent="0.25">
      <c r="H93" s="18" t="s">
        <v>63</v>
      </c>
      <c r="I93" s="6" t="s">
        <v>106</v>
      </c>
      <c r="J93" s="46"/>
      <c r="K93" s="39"/>
    </row>
    <row r="94" spans="8:11" x14ac:dyDescent="0.25">
      <c r="H94" s="61" t="s">
        <v>108</v>
      </c>
      <c r="I94" s="62"/>
      <c r="J94" s="48">
        <f>J90+J91+J92+J93</f>
        <v>0</v>
      </c>
      <c r="K94" s="41">
        <f>K90+K91+K92+K93</f>
        <v>0</v>
      </c>
    </row>
    <row r="95" spans="8:11" ht="15.75" thickBot="1" x14ac:dyDescent="0.3">
      <c r="H95" s="69" t="s">
        <v>109</v>
      </c>
      <c r="I95" s="70"/>
      <c r="J95" s="50">
        <f>J88+J94</f>
        <v>478.56</v>
      </c>
      <c r="K95" s="44">
        <f>K88+K94</f>
        <v>478.56</v>
      </c>
    </row>
  </sheetData>
  <mergeCells count="37">
    <mergeCell ref="H95:I95"/>
    <mergeCell ref="H57:H60"/>
    <mergeCell ref="H61:H64"/>
    <mergeCell ref="H65:H68"/>
    <mergeCell ref="H69:H72"/>
    <mergeCell ref="H73:H76"/>
    <mergeCell ref="H77:I77"/>
    <mergeCell ref="H78:H80"/>
    <mergeCell ref="H84:H87"/>
    <mergeCell ref="H88:I88"/>
    <mergeCell ref="H89:I89"/>
    <mergeCell ref="H94:I94"/>
    <mergeCell ref="H53:H56"/>
    <mergeCell ref="H21:H24"/>
    <mergeCell ref="H25:H28"/>
    <mergeCell ref="C29:D29"/>
    <mergeCell ref="H29:H32"/>
    <mergeCell ref="C30:D30"/>
    <mergeCell ref="B33:G33"/>
    <mergeCell ref="B34:G36"/>
    <mergeCell ref="H33:H36"/>
    <mergeCell ref="H37:H40"/>
    <mergeCell ref="H41:H44"/>
    <mergeCell ref="H45:H48"/>
    <mergeCell ref="H49:H52"/>
    <mergeCell ref="H17:H20"/>
    <mergeCell ref="C3:F3"/>
    <mergeCell ref="H3:I3"/>
    <mergeCell ref="C4:F4"/>
    <mergeCell ref="C5:F5"/>
    <mergeCell ref="C6:F6"/>
    <mergeCell ref="C7:F7"/>
    <mergeCell ref="C8:F8"/>
    <mergeCell ref="C9:F9"/>
    <mergeCell ref="C10:F10"/>
    <mergeCell ref="H10:I10"/>
    <mergeCell ref="H15:I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FA30D-1E21-4BD1-8DAB-855FD37FF117}">
  <dimension ref="B1:F27"/>
  <sheetViews>
    <sheetView topLeftCell="A16" workbookViewId="0">
      <selection activeCell="F4" sqref="F4"/>
    </sheetView>
  </sheetViews>
  <sheetFormatPr defaultRowHeight="15" x14ac:dyDescent="0.25"/>
  <cols>
    <col min="2" max="2" width="27.28515625" bestFit="1" customWidth="1"/>
    <col min="3" max="3" width="14.140625" bestFit="1" customWidth="1"/>
    <col min="4" max="4" width="12.85546875" bestFit="1" customWidth="1"/>
    <col min="5" max="5" width="18.5703125" bestFit="1" customWidth="1"/>
    <col min="6" max="6" width="20.7109375" bestFit="1" customWidth="1"/>
  </cols>
  <sheetData>
    <row r="1" spans="2:6" ht="15.75" thickBot="1" x14ac:dyDescent="0.3"/>
    <row r="2" spans="2:6" x14ac:dyDescent="0.25">
      <c r="B2" s="1" t="s">
        <v>116</v>
      </c>
      <c r="C2" s="31" t="s">
        <v>117</v>
      </c>
      <c r="D2" s="31" t="s">
        <v>118</v>
      </c>
      <c r="E2" s="31" t="s">
        <v>119</v>
      </c>
      <c r="F2" s="32" t="s">
        <v>120</v>
      </c>
    </row>
    <row r="3" spans="2:6" x14ac:dyDescent="0.25">
      <c r="B3" s="82" t="s">
        <v>121</v>
      </c>
      <c r="C3" s="83"/>
      <c r="D3" s="83"/>
      <c r="E3" s="83"/>
      <c r="F3" s="84"/>
    </row>
    <row r="4" spans="2:6" x14ac:dyDescent="0.25">
      <c r="B4" s="33"/>
      <c r="C4" s="27"/>
      <c r="D4" s="27"/>
      <c r="E4" s="26"/>
      <c r="F4" s="8">
        <f>D4*E4</f>
        <v>0</v>
      </c>
    </row>
    <row r="5" spans="2:6" x14ac:dyDescent="0.25">
      <c r="B5" s="33"/>
      <c r="C5" s="27"/>
      <c r="D5" s="27"/>
      <c r="E5" s="26"/>
      <c r="F5" s="8">
        <f t="shared" ref="F5:F10" si="0">D5*E5</f>
        <v>0</v>
      </c>
    </row>
    <row r="6" spans="2:6" x14ac:dyDescent="0.25">
      <c r="B6" s="33"/>
      <c r="C6" s="27"/>
      <c r="D6" s="27"/>
      <c r="E6" s="26"/>
      <c r="F6" s="8">
        <f t="shared" si="0"/>
        <v>0</v>
      </c>
    </row>
    <row r="7" spans="2:6" x14ac:dyDescent="0.25">
      <c r="B7" s="33"/>
      <c r="C7" s="27"/>
      <c r="D7" s="27"/>
      <c r="E7" s="26"/>
      <c r="F7" s="8">
        <f t="shared" si="0"/>
        <v>0</v>
      </c>
    </row>
    <row r="8" spans="2:6" x14ac:dyDescent="0.25">
      <c r="B8" s="33"/>
      <c r="C8" s="27"/>
      <c r="D8" s="27"/>
      <c r="E8" s="26"/>
      <c r="F8" s="8">
        <f t="shared" si="0"/>
        <v>0</v>
      </c>
    </row>
    <row r="9" spans="2:6" x14ac:dyDescent="0.25">
      <c r="B9" s="33"/>
      <c r="C9" s="27"/>
      <c r="D9" s="27"/>
      <c r="E9" s="26"/>
      <c r="F9" s="8">
        <f t="shared" si="0"/>
        <v>0</v>
      </c>
    </row>
    <row r="10" spans="2:6" x14ac:dyDescent="0.25">
      <c r="B10" s="33"/>
      <c r="C10" s="27"/>
      <c r="D10" s="27"/>
      <c r="E10" s="26"/>
      <c r="F10" s="8">
        <f t="shared" si="0"/>
        <v>0</v>
      </c>
    </row>
    <row r="11" spans="2:6" x14ac:dyDescent="0.25">
      <c r="B11" s="82" t="s">
        <v>122</v>
      </c>
      <c r="C11" s="83"/>
      <c r="D11" s="83"/>
      <c r="E11" s="83"/>
      <c r="F11" s="84"/>
    </row>
    <row r="12" spans="2:6" x14ac:dyDescent="0.25">
      <c r="B12" s="33"/>
      <c r="C12" s="27"/>
      <c r="D12" s="27"/>
      <c r="E12" s="26"/>
      <c r="F12" s="8">
        <f>D12*E12</f>
        <v>0</v>
      </c>
    </row>
    <row r="13" spans="2:6" x14ac:dyDescent="0.25">
      <c r="B13" s="33"/>
      <c r="C13" s="27"/>
      <c r="D13" s="27"/>
      <c r="E13" s="26"/>
      <c r="F13" s="8">
        <f t="shared" ref="F13:F18" si="1">D13*E13</f>
        <v>0</v>
      </c>
    </row>
    <row r="14" spans="2:6" x14ac:dyDescent="0.25">
      <c r="B14" s="33"/>
      <c r="C14" s="27"/>
      <c r="D14" s="27"/>
      <c r="E14" s="26"/>
      <c r="F14" s="8">
        <f t="shared" si="1"/>
        <v>0</v>
      </c>
    </row>
    <row r="15" spans="2:6" x14ac:dyDescent="0.25">
      <c r="B15" s="33"/>
      <c r="C15" s="27"/>
      <c r="D15" s="27"/>
      <c r="E15" s="26"/>
      <c r="F15" s="8">
        <f t="shared" si="1"/>
        <v>0</v>
      </c>
    </row>
    <row r="16" spans="2:6" x14ac:dyDescent="0.25">
      <c r="B16" s="33"/>
      <c r="C16" s="27"/>
      <c r="D16" s="27"/>
      <c r="E16" s="26"/>
      <c r="F16" s="8">
        <f t="shared" si="1"/>
        <v>0</v>
      </c>
    </row>
    <row r="17" spans="2:6" x14ac:dyDescent="0.25">
      <c r="B17" s="33"/>
      <c r="C17" s="27"/>
      <c r="D17" s="27"/>
      <c r="E17" s="26"/>
      <c r="F17" s="8">
        <f t="shared" si="1"/>
        <v>0</v>
      </c>
    </row>
    <row r="18" spans="2:6" x14ac:dyDescent="0.25">
      <c r="B18" s="33"/>
      <c r="C18" s="27"/>
      <c r="D18" s="27"/>
      <c r="E18" s="26"/>
      <c r="F18" s="8">
        <f t="shared" si="1"/>
        <v>0</v>
      </c>
    </row>
    <row r="19" spans="2:6" x14ac:dyDescent="0.25">
      <c r="B19" s="82" t="s">
        <v>123</v>
      </c>
      <c r="C19" s="83"/>
      <c r="D19" s="83"/>
      <c r="E19" s="83"/>
      <c r="F19" s="84"/>
    </row>
    <row r="20" spans="2:6" x14ac:dyDescent="0.25">
      <c r="B20" s="33"/>
      <c r="C20" s="27"/>
      <c r="D20" s="27"/>
      <c r="E20" s="26"/>
      <c r="F20" s="8">
        <f>D20*E20</f>
        <v>0</v>
      </c>
    </row>
    <row r="21" spans="2:6" x14ac:dyDescent="0.25">
      <c r="B21" s="33"/>
      <c r="C21" s="27"/>
      <c r="D21" s="27"/>
      <c r="E21" s="26"/>
      <c r="F21" s="8">
        <f t="shared" ref="F21:F26" si="2">D21*E21</f>
        <v>0</v>
      </c>
    </row>
    <row r="22" spans="2:6" x14ac:dyDescent="0.25">
      <c r="B22" s="33"/>
      <c r="C22" s="27"/>
      <c r="D22" s="27"/>
      <c r="E22" s="26"/>
      <c r="F22" s="8">
        <f t="shared" si="2"/>
        <v>0</v>
      </c>
    </row>
    <row r="23" spans="2:6" x14ac:dyDescent="0.25">
      <c r="B23" s="33"/>
      <c r="C23" s="27"/>
      <c r="D23" s="27"/>
      <c r="E23" s="26"/>
      <c r="F23" s="8">
        <f t="shared" si="2"/>
        <v>0</v>
      </c>
    </row>
    <row r="24" spans="2:6" x14ac:dyDescent="0.25">
      <c r="B24" s="33"/>
      <c r="C24" s="27"/>
      <c r="D24" s="27"/>
      <c r="E24" s="26"/>
      <c r="F24" s="8">
        <f t="shared" si="2"/>
        <v>0</v>
      </c>
    </row>
    <row r="25" spans="2:6" x14ac:dyDescent="0.25">
      <c r="B25" s="33"/>
      <c r="C25" s="27"/>
      <c r="D25" s="27"/>
      <c r="E25" s="26"/>
      <c r="F25" s="8">
        <f t="shared" si="2"/>
        <v>0</v>
      </c>
    </row>
    <row r="26" spans="2:6" x14ac:dyDescent="0.25">
      <c r="B26" s="33"/>
      <c r="C26" s="27"/>
      <c r="D26" s="27"/>
      <c r="E26" s="26"/>
      <c r="F26" s="8">
        <f t="shared" si="2"/>
        <v>0</v>
      </c>
    </row>
    <row r="27" spans="2:6" ht="15.75" thickBot="1" x14ac:dyDescent="0.3">
      <c r="B27" s="69" t="s">
        <v>124</v>
      </c>
      <c r="C27" s="70"/>
      <c r="D27" s="34">
        <f>D4+D5+D6+D7+D8+D9+D10+D12+D13+D14+D15+D16+D17+D18+D20+D21+D22+D23+D24+D25+D26</f>
        <v>0</v>
      </c>
      <c r="E27" s="35">
        <f>E4+E5+E6+E7+E8+E9+E10+E12+E13+E14+E15+E16+E17+E18+E20+E22+E21+E23+E24+E25+E26</f>
        <v>0</v>
      </c>
      <c r="F27" s="36">
        <f>F4+F5+F6+F7+F8+F9+F10+F12+F13+F14+F15+F16+F17+F18+F20+F21+F22+F23+F24+F25+F26</f>
        <v>0</v>
      </c>
    </row>
  </sheetData>
  <mergeCells count="4">
    <mergeCell ref="B3:F3"/>
    <mergeCell ref="B11:F11"/>
    <mergeCell ref="B19:F19"/>
    <mergeCell ref="B27:C27"/>
  </mergeCells>
  <pageMargins left="0.7" right="0.7" top="0.75" bottom="0.75" header="0.3" footer="0.3"/>
  <ignoredErrors>
    <ignoredError sqref="E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0FCD3-7F6F-4211-864F-DAEC971D9062}">
  <dimension ref="B1:K31"/>
  <sheetViews>
    <sheetView topLeftCell="A19" workbookViewId="0">
      <selection activeCell="K6" sqref="K6"/>
    </sheetView>
  </sheetViews>
  <sheetFormatPr defaultRowHeight="15" x14ac:dyDescent="0.25"/>
  <cols>
    <col min="2" max="2" width="3.5703125" bestFit="1" customWidth="1"/>
    <col min="3" max="3" width="36.7109375" bestFit="1" customWidth="1"/>
    <col min="4" max="4" width="10.140625" bestFit="1" customWidth="1"/>
    <col min="5" max="5" width="11.5703125" bestFit="1" customWidth="1"/>
    <col min="6" max="6" width="9.7109375" bestFit="1" customWidth="1"/>
    <col min="7" max="7" width="6.85546875" bestFit="1" customWidth="1"/>
    <col min="8" max="8" width="11.5703125" bestFit="1" customWidth="1"/>
    <col min="9" max="9" width="9.7109375" bestFit="1" customWidth="1"/>
    <col min="10" max="10" width="6.85546875" bestFit="1" customWidth="1"/>
  </cols>
  <sheetData>
    <row r="1" spans="2:11" ht="15.75" thickBot="1" x14ac:dyDescent="0.3"/>
    <row r="2" spans="2:11" x14ac:dyDescent="0.25">
      <c r="B2" s="85" t="s">
        <v>125</v>
      </c>
      <c r="C2" s="93" t="s">
        <v>126</v>
      </c>
      <c r="D2" s="93" t="s">
        <v>127</v>
      </c>
      <c r="E2" s="71" t="s">
        <v>128</v>
      </c>
      <c r="F2" s="71"/>
      <c r="G2" s="71"/>
      <c r="H2" s="71"/>
      <c r="I2" s="71"/>
      <c r="J2" s="71"/>
      <c r="K2" s="91" t="s">
        <v>134</v>
      </c>
    </row>
    <row r="3" spans="2:11" ht="65.25" customHeight="1" x14ac:dyDescent="0.25">
      <c r="B3" s="86"/>
      <c r="C3" s="94"/>
      <c r="D3" s="94"/>
      <c r="E3" s="90" t="s">
        <v>129</v>
      </c>
      <c r="F3" s="90"/>
      <c r="G3" s="90"/>
      <c r="H3" s="90" t="s">
        <v>133</v>
      </c>
      <c r="I3" s="90"/>
      <c r="J3" s="90"/>
      <c r="K3" s="92"/>
    </row>
    <row r="4" spans="2:11" x14ac:dyDescent="0.25">
      <c r="B4" s="86"/>
      <c r="C4" s="94"/>
      <c r="D4" s="94"/>
      <c r="E4" s="30" t="s">
        <v>130</v>
      </c>
      <c r="F4" s="30" t="s">
        <v>131</v>
      </c>
      <c r="G4" s="30" t="s">
        <v>132</v>
      </c>
      <c r="H4" s="30" t="s">
        <v>130</v>
      </c>
      <c r="I4" s="30" t="s">
        <v>131</v>
      </c>
      <c r="J4" s="30" t="s">
        <v>132</v>
      </c>
      <c r="K4" s="92"/>
    </row>
    <row r="5" spans="2:11" x14ac:dyDescent="0.25">
      <c r="B5" s="82" t="s">
        <v>135</v>
      </c>
      <c r="C5" s="83"/>
      <c r="D5" s="83"/>
      <c r="E5" s="83"/>
      <c r="F5" s="83"/>
      <c r="G5" s="83"/>
      <c r="H5" s="83"/>
      <c r="I5" s="83"/>
      <c r="J5" s="83"/>
      <c r="K5" s="84"/>
    </row>
    <row r="6" spans="2:11" x14ac:dyDescent="0.25">
      <c r="B6" s="2">
        <v>1</v>
      </c>
      <c r="C6" s="27"/>
      <c r="D6" s="27"/>
      <c r="E6" s="27"/>
      <c r="F6" s="27"/>
      <c r="G6" s="6">
        <f>E6*F6</f>
        <v>0</v>
      </c>
      <c r="H6" s="27"/>
      <c r="I6" s="27"/>
      <c r="J6" s="6">
        <f>H6*I6</f>
        <v>0</v>
      </c>
      <c r="K6" s="19">
        <f>G6+J6</f>
        <v>0</v>
      </c>
    </row>
    <row r="7" spans="2:11" x14ac:dyDescent="0.25">
      <c r="B7" s="2">
        <v>2</v>
      </c>
      <c r="C7" s="27"/>
      <c r="D7" s="27"/>
      <c r="E7" s="27"/>
      <c r="F7" s="27"/>
      <c r="G7" s="6">
        <f t="shared" ref="G7:G12" si="0">E7*F7</f>
        <v>0</v>
      </c>
      <c r="H7" s="27"/>
      <c r="I7" s="27"/>
      <c r="J7" s="6">
        <f t="shared" ref="J7:J12" si="1">H7*I7</f>
        <v>0</v>
      </c>
      <c r="K7" s="19">
        <f t="shared" ref="K7:K12" si="2">G7+J7</f>
        <v>0</v>
      </c>
    </row>
    <row r="8" spans="2:11" x14ac:dyDescent="0.25">
      <c r="B8" s="2">
        <v>3</v>
      </c>
      <c r="C8" s="27"/>
      <c r="D8" s="27"/>
      <c r="E8" s="27"/>
      <c r="F8" s="27"/>
      <c r="G8" s="6">
        <f t="shared" si="0"/>
        <v>0</v>
      </c>
      <c r="H8" s="27"/>
      <c r="I8" s="27"/>
      <c r="J8" s="6">
        <f t="shared" si="1"/>
        <v>0</v>
      </c>
      <c r="K8" s="19">
        <f t="shared" si="2"/>
        <v>0</v>
      </c>
    </row>
    <row r="9" spans="2:11" x14ac:dyDescent="0.25">
      <c r="B9" s="2">
        <v>4</v>
      </c>
      <c r="C9" s="27"/>
      <c r="D9" s="27"/>
      <c r="E9" s="27"/>
      <c r="F9" s="27"/>
      <c r="G9" s="6">
        <f t="shared" si="0"/>
        <v>0</v>
      </c>
      <c r="H9" s="27"/>
      <c r="I9" s="27"/>
      <c r="J9" s="6">
        <f t="shared" si="1"/>
        <v>0</v>
      </c>
      <c r="K9" s="19">
        <f t="shared" si="2"/>
        <v>0</v>
      </c>
    </row>
    <row r="10" spans="2:11" x14ac:dyDescent="0.25">
      <c r="B10" s="2">
        <v>5</v>
      </c>
      <c r="C10" s="27"/>
      <c r="D10" s="27"/>
      <c r="E10" s="27"/>
      <c r="F10" s="27"/>
      <c r="G10" s="6">
        <f t="shared" si="0"/>
        <v>0</v>
      </c>
      <c r="H10" s="27"/>
      <c r="I10" s="27"/>
      <c r="J10" s="6">
        <f t="shared" si="1"/>
        <v>0</v>
      </c>
      <c r="K10" s="19">
        <f t="shared" si="2"/>
        <v>0</v>
      </c>
    </row>
    <row r="11" spans="2:11" x14ac:dyDescent="0.25">
      <c r="B11" s="2">
        <v>6</v>
      </c>
      <c r="C11" s="27"/>
      <c r="D11" s="27"/>
      <c r="E11" s="27"/>
      <c r="F11" s="27"/>
      <c r="G11" s="6">
        <f t="shared" si="0"/>
        <v>0</v>
      </c>
      <c r="H11" s="27"/>
      <c r="I11" s="27"/>
      <c r="J11" s="6">
        <f t="shared" si="1"/>
        <v>0</v>
      </c>
      <c r="K11" s="19">
        <f t="shared" si="2"/>
        <v>0</v>
      </c>
    </row>
    <row r="12" spans="2:11" x14ac:dyDescent="0.25">
      <c r="B12" s="2">
        <v>7</v>
      </c>
      <c r="C12" s="27"/>
      <c r="D12" s="27"/>
      <c r="E12" s="27"/>
      <c r="F12" s="27"/>
      <c r="G12" s="6">
        <f t="shared" si="0"/>
        <v>0</v>
      </c>
      <c r="H12" s="27"/>
      <c r="I12" s="27"/>
      <c r="J12" s="6">
        <f t="shared" si="1"/>
        <v>0</v>
      </c>
      <c r="K12" s="19">
        <f t="shared" si="2"/>
        <v>0</v>
      </c>
    </row>
    <row r="13" spans="2:11" x14ac:dyDescent="0.25">
      <c r="B13" s="61" t="s">
        <v>138</v>
      </c>
      <c r="C13" s="62"/>
      <c r="D13" s="62"/>
      <c r="E13" s="62"/>
      <c r="F13" s="62"/>
      <c r="G13" s="62"/>
      <c r="H13" s="62"/>
      <c r="I13" s="62"/>
      <c r="J13" s="62"/>
      <c r="K13" s="19">
        <f>K6+K7+K8+K9+K10+K11+K12</f>
        <v>0</v>
      </c>
    </row>
    <row r="14" spans="2:11" x14ac:dyDescent="0.25">
      <c r="B14" s="87" t="s">
        <v>136</v>
      </c>
      <c r="C14" s="88"/>
      <c r="D14" s="88"/>
      <c r="E14" s="88"/>
      <c r="F14" s="88"/>
      <c r="G14" s="88"/>
      <c r="H14" s="88"/>
      <c r="I14" s="88"/>
      <c r="J14" s="88"/>
      <c r="K14" s="89"/>
    </row>
    <row r="15" spans="2:11" x14ac:dyDescent="0.25">
      <c r="B15" s="2">
        <v>1</v>
      </c>
      <c r="C15" s="27"/>
      <c r="D15" s="27"/>
      <c r="E15" s="27"/>
      <c r="F15" s="27"/>
      <c r="G15" s="6">
        <f>E15*F15</f>
        <v>0</v>
      </c>
      <c r="H15" s="27"/>
      <c r="I15" s="27"/>
      <c r="J15" s="6">
        <f>H15*I15</f>
        <v>0</v>
      </c>
      <c r="K15" s="19">
        <f>G15+J15</f>
        <v>0</v>
      </c>
    </row>
    <row r="16" spans="2:11" x14ac:dyDescent="0.25">
      <c r="B16" s="2">
        <v>2</v>
      </c>
      <c r="C16" s="27"/>
      <c r="D16" s="27"/>
      <c r="E16" s="27"/>
      <c r="F16" s="27"/>
      <c r="G16" s="6">
        <f t="shared" ref="G16:G21" si="3">E16*F16</f>
        <v>0</v>
      </c>
      <c r="H16" s="27"/>
      <c r="I16" s="27"/>
      <c r="J16" s="6">
        <f t="shared" ref="J16:J21" si="4">H16*I16</f>
        <v>0</v>
      </c>
      <c r="K16" s="19">
        <f t="shared" ref="K16:K21" si="5">G16+J16</f>
        <v>0</v>
      </c>
    </row>
    <row r="17" spans="2:11" x14ac:dyDescent="0.25">
      <c r="B17" s="2">
        <v>3</v>
      </c>
      <c r="C17" s="27"/>
      <c r="D17" s="27"/>
      <c r="E17" s="27"/>
      <c r="F17" s="27"/>
      <c r="G17" s="6">
        <f t="shared" si="3"/>
        <v>0</v>
      </c>
      <c r="H17" s="27"/>
      <c r="I17" s="27"/>
      <c r="J17" s="6">
        <f t="shared" si="4"/>
        <v>0</v>
      </c>
      <c r="K17" s="19">
        <f t="shared" si="5"/>
        <v>0</v>
      </c>
    </row>
    <row r="18" spans="2:11" x14ac:dyDescent="0.25">
      <c r="B18" s="2">
        <v>4</v>
      </c>
      <c r="C18" s="27"/>
      <c r="D18" s="27"/>
      <c r="E18" s="27"/>
      <c r="F18" s="27"/>
      <c r="G18" s="6">
        <f t="shared" si="3"/>
        <v>0</v>
      </c>
      <c r="H18" s="27"/>
      <c r="I18" s="27"/>
      <c r="J18" s="6">
        <f t="shared" si="4"/>
        <v>0</v>
      </c>
      <c r="K18" s="19">
        <f t="shared" si="5"/>
        <v>0</v>
      </c>
    </row>
    <row r="19" spans="2:11" x14ac:dyDescent="0.25">
      <c r="B19" s="2">
        <v>5</v>
      </c>
      <c r="C19" s="27"/>
      <c r="D19" s="27"/>
      <c r="E19" s="27"/>
      <c r="F19" s="27"/>
      <c r="G19" s="6">
        <f t="shared" si="3"/>
        <v>0</v>
      </c>
      <c r="H19" s="27"/>
      <c r="I19" s="27"/>
      <c r="J19" s="6">
        <f t="shared" si="4"/>
        <v>0</v>
      </c>
      <c r="K19" s="19">
        <f t="shared" si="5"/>
        <v>0</v>
      </c>
    </row>
    <row r="20" spans="2:11" x14ac:dyDescent="0.25">
      <c r="B20" s="2">
        <v>6</v>
      </c>
      <c r="C20" s="27"/>
      <c r="D20" s="27"/>
      <c r="E20" s="27"/>
      <c r="F20" s="27"/>
      <c r="G20" s="6">
        <f t="shared" si="3"/>
        <v>0</v>
      </c>
      <c r="H20" s="27"/>
      <c r="I20" s="27"/>
      <c r="J20" s="6">
        <f t="shared" si="4"/>
        <v>0</v>
      </c>
      <c r="K20" s="19">
        <f t="shared" si="5"/>
        <v>0</v>
      </c>
    </row>
    <row r="21" spans="2:11" x14ac:dyDescent="0.25">
      <c r="B21" s="2">
        <v>7</v>
      </c>
      <c r="C21" s="27"/>
      <c r="D21" s="27"/>
      <c r="E21" s="27"/>
      <c r="F21" s="27"/>
      <c r="G21" s="6">
        <f t="shared" si="3"/>
        <v>0</v>
      </c>
      <c r="H21" s="27"/>
      <c r="I21" s="27"/>
      <c r="J21" s="6">
        <f t="shared" si="4"/>
        <v>0</v>
      </c>
      <c r="K21" s="19">
        <f t="shared" si="5"/>
        <v>0</v>
      </c>
    </row>
    <row r="22" spans="2:11" x14ac:dyDescent="0.25">
      <c r="B22" s="61" t="s">
        <v>138</v>
      </c>
      <c r="C22" s="62"/>
      <c r="D22" s="62"/>
      <c r="E22" s="62"/>
      <c r="F22" s="62"/>
      <c r="G22" s="62"/>
      <c r="H22" s="62"/>
      <c r="I22" s="62"/>
      <c r="J22" s="62"/>
      <c r="K22" s="19">
        <f>K15+K16+K17+K18+K19+K20+K21</f>
        <v>0</v>
      </c>
    </row>
    <row r="23" spans="2:11" x14ac:dyDescent="0.25">
      <c r="B23" s="82" t="s">
        <v>137</v>
      </c>
      <c r="C23" s="83"/>
      <c r="D23" s="83"/>
      <c r="E23" s="83"/>
      <c r="F23" s="83"/>
      <c r="G23" s="83"/>
      <c r="H23" s="83"/>
      <c r="I23" s="83"/>
      <c r="J23" s="83"/>
      <c r="K23" s="84"/>
    </row>
    <row r="24" spans="2:11" x14ac:dyDescent="0.25">
      <c r="B24" s="2">
        <v>1</v>
      </c>
      <c r="C24" s="27"/>
      <c r="D24" s="27"/>
      <c r="E24" s="27"/>
      <c r="F24" s="27"/>
      <c r="G24" s="6">
        <f>E24*F24</f>
        <v>0</v>
      </c>
      <c r="H24" s="27"/>
      <c r="I24" s="27"/>
      <c r="J24" s="6">
        <f>H24*I24</f>
        <v>0</v>
      </c>
      <c r="K24" s="19">
        <f>G24*J24</f>
        <v>0</v>
      </c>
    </row>
    <row r="25" spans="2:11" x14ac:dyDescent="0.25">
      <c r="B25" s="2">
        <v>2</v>
      </c>
      <c r="C25" s="27"/>
      <c r="D25" s="27"/>
      <c r="E25" s="27"/>
      <c r="F25" s="27"/>
      <c r="G25" s="6">
        <f t="shared" ref="G25:G30" si="6">E25*F25</f>
        <v>0</v>
      </c>
      <c r="H25" s="27"/>
      <c r="I25" s="27"/>
      <c r="J25" s="6">
        <f t="shared" ref="J25:J30" si="7">H25*I25</f>
        <v>0</v>
      </c>
      <c r="K25" s="19">
        <f t="shared" ref="K25:K30" si="8">G25*J25</f>
        <v>0</v>
      </c>
    </row>
    <row r="26" spans="2:11" x14ac:dyDescent="0.25">
      <c r="B26" s="2">
        <v>3</v>
      </c>
      <c r="C26" s="27"/>
      <c r="D26" s="27"/>
      <c r="E26" s="27"/>
      <c r="F26" s="27"/>
      <c r="G26" s="6">
        <f t="shared" si="6"/>
        <v>0</v>
      </c>
      <c r="H26" s="27"/>
      <c r="I26" s="27"/>
      <c r="J26" s="6">
        <f t="shared" si="7"/>
        <v>0</v>
      </c>
      <c r="K26" s="19">
        <f t="shared" si="8"/>
        <v>0</v>
      </c>
    </row>
    <row r="27" spans="2:11" x14ac:dyDescent="0.25">
      <c r="B27" s="2">
        <v>4</v>
      </c>
      <c r="C27" s="27"/>
      <c r="D27" s="27"/>
      <c r="E27" s="27"/>
      <c r="F27" s="27"/>
      <c r="G27" s="6">
        <f t="shared" si="6"/>
        <v>0</v>
      </c>
      <c r="H27" s="27"/>
      <c r="I27" s="27"/>
      <c r="J27" s="6">
        <f t="shared" si="7"/>
        <v>0</v>
      </c>
      <c r="K27" s="19">
        <f t="shared" si="8"/>
        <v>0</v>
      </c>
    </row>
    <row r="28" spans="2:11" x14ac:dyDescent="0.25">
      <c r="B28" s="2">
        <v>5</v>
      </c>
      <c r="C28" s="27"/>
      <c r="D28" s="27"/>
      <c r="E28" s="27"/>
      <c r="F28" s="27"/>
      <c r="G28" s="6">
        <f t="shared" si="6"/>
        <v>0</v>
      </c>
      <c r="H28" s="27"/>
      <c r="I28" s="27"/>
      <c r="J28" s="6">
        <f t="shared" si="7"/>
        <v>0</v>
      </c>
      <c r="K28" s="19">
        <f t="shared" si="8"/>
        <v>0</v>
      </c>
    </row>
    <row r="29" spans="2:11" x14ac:dyDescent="0.25">
      <c r="B29" s="2">
        <v>6</v>
      </c>
      <c r="C29" s="27"/>
      <c r="D29" s="27"/>
      <c r="E29" s="27"/>
      <c r="F29" s="27"/>
      <c r="G29" s="6">
        <f t="shared" si="6"/>
        <v>0</v>
      </c>
      <c r="H29" s="27"/>
      <c r="I29" s="27"/>
      <c r="J29" s="6">
        <f t="shared" si="7"/>
        <v>0</v>
      </c>
      <c r="K29" s="19">
        <f t="shared" si="8"/>
        <v>0</v>
      </c>
    </row>
    <row r="30" spans="2:11" x14ac:dyDescent="0.25">
      <c r="B30" s="2">
        <v>7</v>
      </c>
      <c r="C30" s="27"/>
      <c r="D30" s="27"/>
      <c r="E30" s="27"/>
      <c r="F30" s="27"/>
      <c r="G30" s="6">
        <f t="shared" si="6"/>
        <v>0</v>
      </c>
      <c r="H30" s="27"/>
      <c r="I30" s="27"/>
      <c r="J30" s="6">
        <f t="shared" si="7"/>
        <v>0</v>
      </c>
      <c r="K30" s="19">
        <f t="shared" si="8"/>
        <v>0</v>
      </c>
    </row>
    <row r="31" spans="2:11" ht="15.75" thickBot="1" x14ac:dyDescent="0.3">
      <c r="B31" s="69" t="s">
        <v>138</v>
      </c>
      <c r="C31" s="70"/>
      <c r="D31" s="70"/>
      <c r="E31" s="70"/>
      <c r="F31" s="70"/>
      <c r="G31" s="70"/>
      <c r="H31" s="70"/>
      <c r="I31" s="70"/>
      <c r="J31" s="70"/>
      <c r="K31" s="37">
        <f>K24+K25+K26+K27+K28+K29+K30</f>
        <v>0</v>
      </c>
    </row>
  </sheetData>
  <mergeCells count="13">
    <mergeCell ref="B31:J31"/>
    <mergeCell ref="B2:B4"/>
    <mergeCell ref="B5:K5"/>
    <mergeCell ref="B14:K14"/>
    <mergeCell ref="B23:K23"/>
    <mergeCell ref="B22:J22"/>
    <mergeCell ref="B13:J13"/>
    <mergeCell ref="E3:G3"/>
    <mergeCell ref="H3:J3"/>
    <mergeCell ref="E2:J2"/>
    <mergeCell ref="K2:K4"/>
    <mergeCell ref="D2:D4"/>
    <mergeCell ref="C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Załącznik 1a</vt:lpstr>
      <vt:lpstr>Załącznik 1b</vt:lpstr>
      <vt:lpstr>Załącznik 5</vt:lpstr>
      <vt:lpstr>Załącznik 6</vt:lpstr>
      <vt:lpstr>'Załącznik 1a'!_ftn1</vt:lpstr>
      <vt:lpstr>'Załącznik 1b'!_ftn1</vt:lpstr>
      <vt:lpstr>'Załącznik 1a'!_ftnref1</vt:lpstr>
      <vt:lpstr>'Załącznik 1b'!_ftnref1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UPSL</dc:creator>
  <cp:lastModifiedBy>APSL</cp:lastModifiedBy>
  <dcterms:created xsi:type="dcterms:W3CDTF">2024-03-18T13:53:14Z</dcterms:created>
  <dcterms:modified xsi:type="dcterms:W3CDTF">2024-04-19T10:00:52Z</dcterms:modified>
</cp:coreProperties>
</file>